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8_{0D299613-0E1A-47ED-995A-FC16A869044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精通投入表" sheetId="6" r:id="rId1"/>
    <sheet name="精通规划图" sheetId="5" r:id="rId2"/>
    <sheet name="精通参数表" sheetId="7" r:id="rId3"/>
    <sheet name="图表数据（隐藏）" sheetId="4" state="hidden" r:id="rId4"/>
  </sheets>
  <definedNames>
    <definedName name="_xlnm._FilterDatabase" localSheetId="0" hidden="1">精通投入表!$C$1:$C$51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 l="1"/>
  <c r="H28" i="6"/>
  <c r="H26" i="6"/>
  <c r="H25" i="6"/>
  <c r="H10" i="6"/>
  <c r="H8" i="6"/>
  <c r="H7" i="6"/>
  <c r="H5" i="6"/>
  <c r="G28" i="6"/>
  <c r="F28" i="6"/>
  <c r="E28" i="6"/>
  <c r="D28" i="6"/>
  <c r="G26" i="6"/>
  <c r="F26" i="6"/>
  <c r="E26" i="6"/>
  <c r="D26" i="6"/>
  <c r="G25" i="6"/>
  <c r="F25" i="6"/>
  <c r="E25" i="6"/>
  <c r="D25" i="6"/>
  <c r="G22" i="6"/>
  <c r="F22" i="6"/>
  <c r="E22" i="6"/>
  <c r="D22" i="6"/>
  <c r="G21" i="6"/>
  <c r="F21" i="6"/>
  <c r="E21" i="6"/>
  <c r="D21" i="6"/>
  <c r="G10" i="6"/>
  <c r="F10" i="6"/>
  <c r="E10" i="6"/>
  <c r="D10" i="6"/>
  <c r="G8" i="6"/>
  <c r="F8" i="6"/>
  <c r="E8" i="6"/>
  <c r="D8" i="6"/>
  <c r="G7" i="6"/>
  <c r="F7" i="6"/>
  <c r="E7" i="6"/>
  <c r="D7" i="6"/>
  <c r="G5" i="6"/>
  <c r="F5" i="6"/>
  <c r="E5" i="6"/>
  <c r="D5" i="6"/>
  <c r="G3" i="6"/>
  <c r="F3" i="6"/>
  <c r="E3" i="6"/>
  <c r="D3" i="6"/>
  <c r="E2" i="6"/>
  <c r="F2" i="6"/>
  <c r="G2" i="6"/>
  <c r="D2" i="6"/>
  <c r="G39" i="6"/>
  <c r="F39" i="6"/>
  <c r="E39" i="6"/>
  <c r="D39" i="6"/>
  <c r="H36" i="6"/>
  <c r="G36" i="6"/>
  <c r="F36" i="6"/>
  <c r="E36" i="6"/>
  <c r="D36" i="6"/>
  <c r="H34" i="6"/>
  <c r="G34" i="6"/>
  <c r="F34" i="6"/>
  <c r="E34" i="6"/>
  <c r="D34" i="6"/>
  <c r="H33" i="6"/>
  <c r="G33" i="6"/>
  <c r="F33" i="6"/>
  <c r="E33" i="6"/>
  <c r="D33" i="6"/>
  <c r="H31" i="6"/>
  <c r="G31" i="6"/>
  <c r="F31" i="6"/>
  <c r="E31" i="6"/>
  <c r="D31" i="6"/>
  <c r="H20" i="6"/>
  <c r="G20" i="6"/>
  <c r="F20" i="6"/>
  <c r="E20" i="6"/>
  <c r="D20" i="6"/>
  <c r="H18" i="6"/>
  <c r="G18" i="6"/>
  <c r="F18" i="6"/>
  <c r="E18" i="6"/>
  <c r="D18" i="6"/>
  <c r="H17" i="6"/>
  <c r="G17" i="6"/>
  <c r="F17" i="6"/>
  <c r="E17" i="6"/>
  <c r="D17" i="6"/>
  <c r="H14" i="6"/>
  <c r="G14" i="6"/>
  <c r="F14" i="6"/>
  <c r="E14" i="6"/>
  <c r="D14" i="6"/>
  <c r="H13" i="6"/>
  <c r="G13" i="6"/>
  <c r="F13" i="6"/>
  <c r="E13" i="6"/>
  <c r="D13" i="6"/>
  <c r="E11" i="6"/>
  <c r="F11" i="6"/>
  <c r="G11" i="6"/>
  <c r="H11" i="6"/>
  <c r="D11" i="6"/>
  <c r="G40" i="6"/>
  <c r="F40" i="6"/>
  <c r="E40" i="6"/>
  <c r="D40" i="6"/>
  <c r="F29" i="6"/>
  <c r="E29" i="6"/>
  <c r="D29" i="6"/>
  <c r="F23" i="6"/>
  <c r="E23" i="6"/>
  <c r="D23" i="6"/>
  <c r="F12" i="6"/>
  <c r="E12" i="6"/>
  <c r="D12" i="6"/>
  <c r="H38" i="6"/>
  <c r="G38" i="6"/>
  <c r="F38" i="6"/>
  <c r="E38" i="6"/>
  <c r="D38" i="6"/>
  <c r="H37" i="6"/>
  <c r="G37" i="6"/>
  <c r="F37" i="6"/>
  <c r="E37" i="6"/>
  <c r="D37" i="6"/>
  <c r="H35" i="6"/>
  <c r="G35" i="6"/>
  <c r="F35" i="6"/>
  <c r="E35" i="6"/>
  <c r="D35" i="6"/>
  <c r="H32" i="6"/>
  <c r="G32" i="6"/>
  <c r="F32" i="6"/>
  <c r="E32" i="6"/>
  <c r="D32" i="6"/>
  <c r="H30" i="6"/>
  <c r="G30" i="6"/>
  <c r="F30" i="6"/>
  <c r="E30" i="6"/>
  <c r="D30" i="6"/>
  <c r="H27" i="6"/>
  <c r="G27" i="6"/>
  <c r="F27" i="6"/>
  <c r="E27" i="6"/>
  <c r="D27" i="6"/>
  <c r="H24" i="6"/>
  <c r="G24" i="6"/>
  <c r="F24" i="6"/>
  <c r="E24" i="6"/>
  <c r="D24" i="6"/>
  <c r="H19" i="6"/>
  <c r="G19" i="6"/>
  <c r="F19" i="6"/>
  <c r="E19" i="6"/>
  <c r="D19" i="6"/>
  <c r="H16" i="6"/>
  <c r="G16" i="6"/>
  <c r="F16" i="6"/>
  <c r="E16" i="6"/>
  <c r="D16" i="6"/>
  <c r="H15" i="6"/>
  <c r="G15" i="6"/>
  <c r="F15" i="6"/>
  <c r="E15" i="6"/>
  <c r="D15" i="6"/>
  <c r="H9" i="6"/>
  <c r="G9" i="6"/>
  <c r="F9" i="6"/>
  <c r="E9" i="6"/>
  <c r="D9" i="6"/>
  <c r="H6" i="6"/>
  <c r="G6" i="6"/>
  <c r="F6" i="6"/>
  <c r="E6" i="6"/>
  <c r="D6" i="6"/>
  <c r="E4" i="6"/>
  <c r="F4" i="6"/>
  <c r="G4" i="6"/>
  <c r="H4" i="6"/>
  <c r="D4" i="6"/>
  <c r="H40" i="6"/>
  <c r="H21" i="6"/>
  <c r="H22" i="6"/>
  <c r="H23" i="6"/>
  <c r="H29" i="6"/>
  <c r="H39" i="6"/>
  <c r="G29" i="6"/>
  <c r="G23" i="6"/>
  <c r="H2" i="6"/>
  <c r="H3" i="6"/>
  <c r="H12" i="6"/>
  <c r="G1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2" i="6"/>
  <c r="S48" i="5"/>
  <c r="F48" i="5"/>
  <c r="S24" i="5"/>
  <c r="F24" i="5"/>
  <c r="B3" i="4"/>
  <c r="R25" i="5" l="1"/>
  <c r="A22" i="5"/>
  <c r="R49" i="5"/>
  <c r="A46" i="5"/>
  <c r="D3" i="4"/>
  <c r="B4" i="4"/>
  <c r="A1" i="5" l="1"/>
  <c r="B5" i="4"/>
  <c r="D4" i="4" l="1"/>
  <c r="B6" i="4"/>
  <c r="B7" i="4" l="1"/>
  <c r="D5" i="4" l="1"/>
</calcChain>
</file>

<file path=xl/sharedStrings.xml><?xml version="1.0" encoding="utf-8"?>
<sst xmlns="http://schemas.openxmlformats.org/spreadsheetml/2006/main" count="134" uniqueCount="69">
  <si>
    <t>日期</t>
  </si>
  <si>
    <t>此工作表中的数据用于在信息时间线中沿路线图标注日期（“日月”格式）和相应年份。
请勿删除此工作表。修改或删除数据会影响“信息时间线”工作表中图表的完整性。</t>
  </si>
  <si>
    <t>表格标题位于单元格 B2 和 D2 中。</t>
  </si>
  <si>
    <t>“图表数据”工作表的第一个日期位于单元格 B3 及同列中的后续单元格中。
单元格 D3 中的年份表示时间线的起点年份。</t>
  </si>
  <si>
    <t>单元格 D4 中的年份表示时间线的中点年份。</t>
  </si>
  <si>
    <t>单元格 D5 中的年份表示时间线的终点年份。
这是此工作表中的最后一条指示。</t>
  </si>
  <si>
    <t>图表数据（隐藏） - 请勿删除此工作表</t>
  </si>
  <si>
    <t>年份</t>
  </si>
  <si>
    <t>&lt;-- 路线图起点年份</t>
  </si>
  <si>
    <t>&lt;-- 路线图中段年份，请注意：如果此年份与路线图起点年份相同，则可能为空白</t>
  </si>
  <si>
    <t>&lt;-- 路线图终点年份，请注意：如果此年份与路线图起点年份相同，则可能为空白</t>
  </si>
  <si>
    <t>/5</t>
    <phoneticPr fontId="19" type="noConversion"/>
  </si>
  <si>
    <t>/4</t>
    <phoneticPr fontId="19" type="noConversion"/>
  </si>
  <si>
    <t>/3</t>
    <phoneticPr fontId="19" type="noConversion"/>
  </si>
  <si>
    <t>攻击求和</t>
    <phoneticPr fontId="19" type="noConversion"/>
  </si>
  <si>
    <t>防御求和</t>
    <phoneticPr fontId="19" type="noConversion"/>
  </si>
  <si>
    <t>基础</t>
    <phoneticPr fontId="19" type="noConversion"/>
  </si>
  <si>
    <t>高级</t>
    <phoneticPr fontId="19" type="noConversion"/>
  </si>
  <si>
    <t>伤害（Damage）</t>
  </si>
  <si>
    <t>定序器（Sequencer）</t>
  </si>
  <si>
    <t>勇气（Courage）★</t>
  </si>
  <si>
    <t>反击（Counterpunch）</t>
  </si>
  <si>
    <t>穿透护甲（Pierce Armor）★</t>
  </si>
  <si>
    <t>暴击几率（Critical Rate）</t>
  </si>
  <si>
    <t>暴击伤害（Critical Damage）</t>
  </si>
  <si>
    <t>狙击手（Sniper）★</t>
  </si>
  <si>
    <t>枪手（Gunslinger）</t>
  </si>
  <si>
    <t>追星者（Star Seeker）★★</t>
  </si>
  <si>
    <t>玻璃大炮（Glass Cannon）★</t>
  </si>
  <si>
    <t>双刃剑（Double Edge）★★</t>
  </si>
  <si>
    <t>镇静（Unfazed）★★</t>
  </si>
  <si>
    <t>同心协力（Stand Together）★</t>
  </si>
  <si>
    <t>暗杀（Assassin）★</t>
  </si>
  <si>
    <t>绝望（Despair）★★</t>
  </si>
  <si>
    <t>镇压（Suppression）★★</t>
  </si>
  <si>
    <t>昏迷（Stupefy）★</t>
  </si>
  <si>
    <t>深度创伤（Deep Wounds）★★</t>
  </si>
  <si>
    <t>生命值（Health）</t>
  </si>
  <si>
    <t>护甲（Armor）</t>
  </si>
  <si>
    <t>气壮山河（Full Mettle）★</t>
  </si>
  <si>
    <t>近战抵抗（Resist Melee）★</t>
  </si>
  <si>
    <t>暴击抗性（Critical Resistance）</t>
  </si>
  <si>
    <t>暴击伤害抗性（Critical Damage Resistance）</t>
  </si>
  <si>
    <t>远程抵抗（Resist Ranged）★</t>
  </si>
  <si>
    <t>能量抵抗（Energy Resistance）</t>
  </si>
  <si>
    <t>纳米修复（Nano Repair）★</t>
  </si>
  <si>
    <t>疯狂喂食（Feeding Frenzy）★</t>
  </si>
  <si>
    <t>顽强意志（Willpower）★★</t>
  </si>
  <si>
    <t>流血抗性（Bleed Resistance）★</t>
  </si>
  <si>
    <t>震击抗性（Shock Resistance）★★</t>
  </si>
  <si>
    <t>电容器（Capacitor）★★</t>
  </si>
  <si>
    <t>燃烧抗性（Silica Plating）★</t>
  </si>
  <si>
    <t>抑制器（Inhibitor）★★</t>
  </si>
  <si>
    <t>强化格挡（Enhance Block）★</t>
  </si>
  <si>
    <t>校准（Recalibration）★</t>
  </si>
  <si>
    <t>背水一战（Last Stand）★★</t>
  </si>
  <si>
    <t>完美格挡（Perfect Block）★</t>
  </si>
  <si>
    <t>精通名称</t>
    <phoneticPr fontId="19" type="noConversion"/>
  </si>
  <si>
    <t>精通等级</t>
    <phoneticPr fontId="19" type="noConversion"/>
  </si>
  <si>
    <t>1阶</t>
    <phoneticPr fontId="19" type="noConversion"/>
  </si>
  <si>
    <t>2阶</t>
  </si>
  <si>
    <t>2阶</t>
    <phoneticPr fontId="19" type="noConversion"/>
  </si>
  <si>
    <t>3阶</t>
  </si>
  <si>
    <t>4阶</t>
  </si>
  <si>
    <t>5阶</t>
  </si>
  <si>
    <t>解锁</t>
    <phoneticPr fontId="19" type="noConversion"/>
  </si>
  <si>
    <t>激活</t>
    <phoneticPr fontId="19" type="noConversion"/>
  </si>
  <si>
    <t>你现在的级别</t>
    <phoneticPr fontId="19" type="noConversion"/>
  </si>
  <si>
    <t>精通点数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</si>
</sst>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0.0%"/>
  </numFmts>
  <fonts count="21" x14ac:knownFonts="1">
    <font>
      <sz val="11"/>
      <color theme="3" tint="-0.499984740745262"/>
      <name val="Microsoft YaHei UI"/>
      <family val="2"/>
      <charset val="134"/>
    </font>
    <font>
      <sz val="11"/>
      <color theme="1"/>
      <name val="Microsoft YaHei UI"/>
      <family val="2"/>
      <charset val="134"/>
    </font>
    <font>
      <sz val="11"/>
      <color theme="0"/>
      <name val="Microsoft YaHei UI"/>
      <family val="2"/>
      <charset val="134"/>
    </font>
    <font>
      <sz val="11"/>
      <color theme="3" tint="-0.499984740745262"/>
      <name val="Microsoft YaHei UI"/>
      <family val="2"/>
      <charset val="134"/>
    </font>
    <font>
      <sz val="11"/>
      <color rgb="FF006100"/>
      <name val="Microsoft YaHei UI"/>
      <family val="2"/>
      <charset val="134"/>
    </font>
    <font>
      <sz val="11"/>
      <color rgb="FF9C0006"/>
      <name val="Microsoft YaHei UI"/>
      <family val="2"/>
      <charset val="134"/>
    </font>
    <font>
      <sz val="18"/>
      <color theme="3"/>
      <name val="Microsoft YaHei UI"/>
      <family val="2"/>
      <charset val="134"/>
    </font>
    <font>
      <b/>
      <sz val="14"/>
      <color theme="3"/>
      <name val="Microsoft YaHei UI"/>
      <family val="2"/>
      <charset val="134"/>
    </font>
    <font>
      <b/>
      <sz val="13"/>
      <color theme="3"/>
      <name val="Microsoft YaHei UI"/>
      <family val="2"/>
      <charset val="134"/>
    </font>
    <font>
      <b/>
      <sz val="11"/>
      <color theme="3"/>
      <name val="Microsoft YaHei UI"/>
      <family val="2"/>
      <charset val="134"/>
    </font>
    <font>
      <b/>
      <sz val="11"/>
      <color theme="0"/>
      <name val="Microsoft YaHei UI"/>
      <family val="2"/>
      <charset val="134"/>
    </font>
    <font>
      <b/>
      <sz val="11"/>
      <color theme="1"/>
      <name val="Microsoft YaHei UI"/>
      <family val="2"/>
      <charset val="134"/>
    </font>
    <font>
      <i/>
      <sz val="11"/>
      <color rgb="FF7F7F7F"/>
      <name val="Microsoft YaHei UI"/>
      <family val="2"/>
      <charset val="134"/>
    </font>
    <font>
      <sz val="11"/>
      <color rgb="FFFF0000"/>
      <name val="Microsoft YaHei UI"/>
      <family val="2"/>
      <charset val="134"/>
    </font>
    <font>
      <b/>
      <sz val="11"/>
      <color rgb="FFFA7D00"/>
      <name val="Microsoft YaHei UI"/>
      <family val="2"/>
      <charset val="134"/>
    </font>
    <font>
      <sz val="11"/>
      <color rgb="FF3F3F76"/>
      <name val="Microsoft YaHei UI"/>
      <family val="2"/>
      <charset val="134"/>
    </font>
    <font>
      <b/>
      <sz val="11"/>
      <color rgb="FF3F3F3F"/>
      <name val="Microsoft YaHei UI"/>
      <family val="2"/>
      <charset val="134"/>
    </font>
    <font>
      <sz val="11"/>
      <color rgb="FF9C5700"/>
      <name val="Microsoft YaHei UI"/>
      <family val="2"/>
      <charset val="134"/>
    </font>
    <font>
      <sz val="11"/>
      <color rgb="FFFA7D00"/>
      <name val="Microsoft YaHei UI"/>
      <family val="2"/>
      <charset val="134"/>
    </font>
    <font>
      <sz val="9"/>
      <name val="Microsoft YaHei UI"/>
      <family val="2"/>
      <charset val="134"/>
    </font>
    <font>
      <b/>
      <sz val="11"/>
      <color theme="3" tint="-0.499984740745262"/>
      <name val="微软雅黑"/>
      <family val="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>
      <alignment vertical="center" wrapText="1"/>
    </xf>
    <xf numFmtId="14" fontId="1" fillId="0" borderId="0" applyFont="0" applyFill="0" applyBorder="0">
      <alignment horizontal="center" vertical="center" wrapText="1"/>
    </xf>
    <xf numFmtId="0" fontId="7" fillId="0" borderId="0" applyNumberFormat="0" applyFill="0" applyProtection="0"/>
    <xf numFmtId="0" fontId="8" fillId="0" borderId="0" applyNumberFormat="0" applyFill="0" applyAlignment="0" applyProtection="0"/>
    <xf numFmtId="0" fontId="2" fillId="0" borderId="0">
      <alignment vertical="center"/>
    </xf>
    <xf numFmtId="0" fontId="12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9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7" fillId="4" borderId="0" applyNumberFormat="0" applyBorder="0" applyAlignment="0" applyProtection="0"/>
    <xf numFmtId="0" fontId="15" fillId="5" borderId="2" applyNumberFormat="0" applyAlignment="0" applyProtection="0"/>
    <xf numFmtId="0" fontId="16" fillId="6" borderId="3" applyNumberFormat="0" applyAlignment="0" applyProtection="0"/>
    <xf numFmtId="0" fontId="14" fillId="6" borderId="2" applyNumberFormat="0" applyAlignment="0" applyProtection="0"/>
    <xf numFmtId="0" fontId="18" fillId="0" borderId="4" applyNumberFormat="0" applyFill="0" applyAlignment="0" applyProtection="0"/>
    <xf numFmtId="0" fontId="10" fillId="7" borderId="5" applyNumberFormat="0" applyAlignment="0" applyProtection="0"/>
    <xf numFmtId="0" fontId="13" fillId="0" borderId="0" applyNumberFormat="0" applyFill="0" applyBorder="0" applyAlignment="0" applyProtection="0"/>
    <xf numFmtId="0" fontId="3" fillId="8" borderId="6" applyNumberFormat="0" applyFont="0" applyAlignment="0" applyProtection="0"/>
    <xf numFmtId="0" fontId="11" fillId="0" borderId="7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7" fillId="0" borderId="0" xfId="2"/>
    <xf numFmtId="0" fontId="0" fillId="0" borderId="0" xfId="0" applyAlignment="1"/>
    <xf numFmtId="0" fontId="2" fillId="0" borderId="0" xfId="4">
      <alignment vertical="center"/>
    </xf>
    <xf numFmtId="0" fontId="20" fillId="0" borderId="0" xfId="0" applyFont="1" applyAlignment="1">
      <alignment horizontal="center" vertical="center" wrapText="1"/>
    </xf>
    <xf numFmtId="0" fontId="0" fillId="0" borderId="8" xfId="0" applyBorder="1">
      <alignment vertical="center" wrapText="1"/>
    </xf>
    <xf numFmtId="0" fontId="0" fillId="0" borderId="0" xfId="0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33" borderId="0" xfId="0" applyFill="1">
      <alignment vertical="center" wrapText="1"/>
    </xf>
    <xf numFmtId="0" fontId="0" fillId="34" borderId="0" xfId="0" applyFill="1">
      <alignment vertical="center" wrapText="1"/>
    </xf>
    <xf numFmtId="9" fontId="0" fillId="0" borderId="0" xfId="0" applyNumberFormat="1">
      <alignment vertical="center" wrapText="1"/>
    </xf>
    <xf numFmtId="178" fontId="0" fillId="0" borderId="0" xfId="0" applyNumberFormat="1">
      <alignment vertical="center" wrapText="1"/>
    </xf>
    <xf numFmtId="0" fontId="0" fillId="0" borderId="0" xfId="0" applyAlignment="1">
      <alignment vertical="center"/>
    </xf>
  </cellXfs>
  <cellStyles count="49">
    <cellStyle name="20% - 着色 1" xfId="26" builtinId="30" customBuiltin="1"/>
    <cellStyle name="20% - 着色 2" xfId="30" builtinId="34" customBuiltin="1"/>
    <cellStyle name="20% - 着色 3" xfId="34" builtinId="38" customBuiltin="1"/>
    <cellStyle name="20% - 着色 4" xfId="38" builtinId="42" customBuiltin="1"/>
    <cellStyle name="20% - 着色 5" xfId="42" builtinId="46" customBuiltin="1"/>
    <cellStyle name="20% - 着色 6" xfId="46" builtinId="50" customBuiltin="1"/>
    <cellStyle name="40% - 着色 1" xfId="27" builtinId="31" customBuiltin="1"/>
    <cellStyle name="40% - 着色 2" xfId="31" builtinId="35" customBuiltin="1"/>
    <cellStyle name="40% - 着色 3" xfId="35" builtinId="39" customBuiltin="1"/>
    <cellStyle name="40% - 着色 4" xfId="39" builtinId="43" customBuiltin="1"/>
    <cellStyle name="40% - 着色 5" xfId="43" builtinId="47" customBuiltin="1"/>
    <cellStyle name="40% - 着色 6" xfId="47" builtinId="51" customBuiltin="1"/>
    <cellStyle name="60% - 着色 1" xfId="28" builtinId="32" customBuiltin="1"/>
    <cellStyle name="60% - 着色 2" xfId="32" builtinId="36" customBuiltin="1"/>
    <cellStyle name="60% - 着色 3" xfId="36" builtinId="40" customBuiltin="1"/>
    <cellStyle name="60% - 着色 4" xfId="40" builtinId="44" customBuiltin="1"/>
    <cellStyle name="60% - 着色 5" xfId="44" builtinId="48" customBuiltin="1"/>
    <cellStyle name="60% - 着色 6" xfId="48" builtinId="52" customBuiltin="1"/>
    <cellStyle name="zHiddenText" xfId="4" xr:uid="{00000000-0005-0000-0000-000005000000}"/>
    <cellStyle name="百分比" xfId="10" builtinId="5" customBuiltin="1"/>
    <cellStyle name="标题" xfId="11" builtinId="15" customBuiltin="1"/>
    <cellStyle name="标题 1" xfId="2" builtinId="16" customBuiltin="1"/>
    <cellStyle name="标题 2" xfId="3" builtinId="17" customBuiltin="1"/>
    <cellStyle name="标题 3" xfId="12" builtinId="18" customBuiltin="1"/>
    <cellStyle name="标题 4" xfId="13" builtinId="19" customBuiltin="1"/>
    <cellStyle name="差" xfId="15" builtinId="27" customBuiltin="1"/>
    <cellStyle name="常规" xfId="0" builtinId="0" customBuiltin="1"/>
    <cellStyle name="好" xfId="14" builtinId="26" customBuiltin="1"/>
    <cellStyle name="汇总" xfId="24" builtinId="25" customBuiltin="1"/>
    <cellStyle name="货币" xfId="8" builtinId="4" customBuiltin="1"/>
    <cellStyle name="货币[0]" xfId="9" builtinId="7" customBuiltin="1"/>
    <cellStyle name="计算" xfId="19" builtinId="22" customBuiltin="1"/>
    <cellStyle name="检查单元格" xfId="21" builtinId="23" customBuiltin="1"/>
    <cellStyle name="解释性文本" xfId="5" builtinId="53" customBuiltin="1"/>
    <cellStyle name="警告文本" xfId="22" builtinId="11" customBuiltin="1"/>
    <cellStyle name="链接单元格" xfId="20" builtinId="24" customBuiltin="1"/>
    <cellStyle name="千位分隔" xfId="6" builtinId="3" customBuiltin="1"/>
    <cellStyle name="千位分隔[0]" xfId="7" builtinId="6" customBuiltin="1"/>
    <cellStyle name="日期" xfId="1" xr:uid="{00000000-0005-0000-0000-000000000000}"/>
    <cellStyle name="适中" xfId="16" builtinId="28" customBuiltin="1"/>
    <cellStyle name="输出" xfId="18" builtinId="21" customBuiltin="1"/>
    <cellStyle name="输入" xfId="17" builtinId="20" customBuiltin="1"/>
    <cellStyle name="着色 1" xfId="25" builtinId="29" customBuiltin="1"/>
    <cellStyle name="着色 2" xfId="29" builtinId="33" customBuiltin="1"/>
    <cellStyle name="着色 3" xfId="33" builtinId="37" customBuiltin="1"/>
    <cellStyle name="着色 4" xfId="37" builtinId="41" customBuiltin="1"/>
    <cellStyle name="着色 5" xfId="41" builtinId="45" customBuiltin="1"/>
    <cellStyle name="着色 6" xfId="45" builtinId="49" customBuiltin="1"/>
    <cellStyle name="注释" xfId="23" builtinId="10" customBuiltin="1"/>
  </cellStyles>
  <dxfs count="9">
    <dxf>
      <numFmt numFmtId="0" formatCode="General"/>
    </dxf>
    <dxf>
      <numFmt numFmtId="0" formatCode="General"/>
    </dxf>
    <dxf>
      <fill>
        <patternFill patternType="solid">
          <fgColor theme="8" tint="0.79995117038483843"/>
          <bgColor theme="3" tint="0.79998168889431442"/>
        </patternFill>
      </fill>
    </dxf>
    <dxf>
      <fill>
        <patternFill patternType="solid">
          <fgColor theme="8" tint="0.79995117038483843"/>
          <bgColor theme="3" tint="0.79998168889431442"/>
        </patternFill>
      </fill>
    </dxf>
    <dxf>
      <font>
        <color theme="3" tint="-0.24994659260841701"/>
      </font>
    </dxf>
    <dxf>
      <font>
        <color theme="3" tint="-0.24994659260841701"/>
      </font>
    </dxf>
    <dxf>
      <font>
        <color theme="3" tint="-0.24994659260841701"/>
      </font>
      <border>
        <top style="thin">
          <color theme="3"/>
        </top>
      </border>
    </dxf>
    <dxf>
      <font>
        <color theme="3" tint="-0.24994659260841701"/>
      </font>
      <border>
        <bottom style="thin">
          <color theme="3"/>
        </bottom>
      </border>
    </dxf>
    <dxf>
      <font>
        <color theme="3" tint="-0.24994659260841701"/>
      </font>
      <border>
        <top style="thin">
          <color theme="3"/>
        </top>
        <bottom style="thin">
          <color theme="3"/>
        </bottom>
      </border>
    </dxf>
  </dxfs>
  <tableStyles count="1" defaultPivotStyle="PivotStyleLight16">
    <tableStyle name="信息时间线表格样式" pivot="0" count="7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mruColors>
      <color rgb="FFCCECF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0</xdr:colOff>
      <xdr:row>3</xdr:row>
      <xdr:rowOff>200025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992BD47B-4115-06AA-ECF2-CD51AF6993CB}"/>
            </a:ext>
          </a:extLst>
        </xdr:cNvPr>
        <xdr:cNvSpPr/>
      </xdr:nvSpPr>
      <xdr:spPr>
        <a:xfrm>
          <a:off x="5883088" y="425824"/>
          <a:ext cx="762000" cy="4129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反击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949EE2C6-A3A8-4283-B74A-5A5F9DBB87DE}"/>
            </a:ext>
          </a:extLst>
        </xdr:cNvPr>
        <xdr:cNvSpPr/>
      </xdr:nvSpPr>
      <xdr:spPr>
        <a:xfrm>
          <a:off x="5883088" y="1277471"/>
          <a:ext cx="762000" cy="42582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暴击几率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DD9EA81F-F340-47B5-A1CE-E904F6BA0F72}"/>
            </a:ext>
          </a:extLst>
        </xdr:cNvPr>
        <xdr:cNvSpPr/>
      </xdr:nvSpPr>
      <xdr:spPr>
        <a:xfrm>
          <a:off x="5883088" y="2980765"/>
          <a:ext cx="762000" cy="42582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暴击伤害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12</xdr:col>
      <xdr:colOff>0</xdr:colOff>
      <xdr:row>19</xdr:row>
      <xdr:rowOff>200025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894A928A-56BA-415D-ACD9-74208AC01BCD}"/>
            </a:ext>
          </a:extLst>
        </xdr:cNvPr>
        <xdr:cNvSpPr/>
      </xdr:nvSpPr>
      <xdr:spPr>
        <a:xfrm>
          <a:off x="5883088" y="3832412"/>
          <a:ext cx="762000" cy="41293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枪手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7" name="矩形: 圆角 6">
          <a:extLst>
            <a:ext uri="{FF2B5EF4-FFF2-40B4-BE49-F238E27FC236}">
              <a16:creationId xmlns:a16="http://schemas.microsoft.com/office/drawing/2014/main" id="{8BD0150D-346B-AC01-F771-9A0F68419CC8}"/>
            </a:ext>
          </a:extLst>
        </xdr:cNvPr>
        <xdr:cNvSpPr/>
      </xdr:nvSpPr>
      <xdr:spPr>
        <a:xfrm>
          <a:off x="4291853" y="851647"/>
          <a:ext cx="829235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勇气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" name="矩形: 圆角 7">
          <a:extLst>
            <a:ext uri="{FF2B5EF4-FFF2-40B4-BE49-F238E27FC236}">
              <a16:creationId xmlns:a16="http://schemas.microsoft.com/office/drawing/2014/main" id="{31C5DA11-DC39-CB09-45BA-14BE8AAD2682}"/>
            </a:ext>
          </a:extLst>
        </xdr:cNvPr>
        <xdr:cNvSpPr/>
      </xdr:nvSpPr>
      <xdr:spPr>
        <a:xfrm>
          <a:off x="4291853" y="2129118"/>
          <a:ext cx="829235" cy="425823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穿透护甲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9" name="矩形: 圆角 8">
          <a:extLst>
            <a:ext uri="{FF2B5EF4-FFF2-40B4-BE49-F238E27FC236}">
              <a16:creationId xmlns:a16="http://schemas.microsoft.com/office/drawing/2014/main" id="{16C3631A-980F-1B06-B2C3-3D4D18137366}"/>
            </a:ext>
          </a:extLst>
        </xdr:cNvPr>
        <xdr:cNvSpPr/>
      </xdr:nvSpPr>
      <xdr:spPr>
        <a:xfrm>
          <a:off x="3922059" y="3406588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狙击手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ECD85B28-37C4-4C10-B9DA-0A1CE08C70FF}"/>
            </a:ext>
          </a:extLst>
        </xdr:cNvPr>
        <xdr:cNvSpPr/>
      </xdr:nvSpPr>
      <xdr:spPr>
        <a:xfrm>
          <a:off x="2790265" y="2129118"/>
          <a:ext cx="739588" cy="42582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定序器</a:t>
          </a:r>
        </a:p>
      </xdr:txBody>
    </xdr:sp>
    <xdr:clientData/>
  </xdr:twoCellAnchor>
  <xdr:twoCellAnchor>
    <xdr:from>
      <xdr:col>0</xdr:col>
      <xdr:colOff>1160859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84D70148-8A6B-23B5-9C73-58F4CDB2AB52}"/>
            </a:ext>
          </a:extLst>
        </xdr:cNvPr>
        <xdr:cNvSpPr/>
      </xdr:nvSpPr>
      <xdr:spPr>
        <a:xfrm>
          <a:off x="1160859" y="2083594"/>
          <a:ext cx="916782" cy="41671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伤害</a:t>
          </a:r>
        </a:p>
      </xdr:txBody>
    </xdr:sp>
    <xdr:clientData/>
  </xdr:twoCellAnchor>
  <xdr:twoCellAnchor>
    <xdr:from>
      <xdr:col>14</xdr:col>
      <xdr:colOff>1</xdr:colOff>
      <xdr:row>5</xdr:row>
      <xdr:rowOff>201706</xdr:rowOff>
    </xdr:from>
    <xdr:to>
      <xdr:col>16</xdr:col>
      <xdr:colOff>1</xdr:colOff>
      <xdr:row>8</xdr:row>
      <xdr:rowOff>1</xdr:rowOff>
    </xdr:to>
    <xdr:sp macro="" textlink="">
      <xdr:nvSpPr>
        <xdr:cNvPr id="14" name="流程图: 准备 13">
          <a:extLst>
            <a:ext uri="{FF2B5EF4-FFF2-40B4-BE49-F238E27FC236}">
              <a16:creationId xmlns:a16="http://schemas.microsoft.com/office/drawing/2014/main" id="{D3097EC6-E041-F3A7-D067-365DEDB9E82B}"/>
            </a:ext>
          </a:extLst>
        </xdr:cNvPr>
        <xdr:cNvSpPr/>
      </xdr:nvSpPr>
      <xdr:spPr>
        <a:xfrm>
          <a:off x="8169089" y="1266265"/>
          <a:ext cx="795618" cy="437030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rIns="0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追星者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19</xdr:col>
      <xdr:colOff>0</xdr:colOff>
      <xdr:row>4</xdr:row>
      <xdr:rowOff>1</xdr:rowOff>
    </xdr:to>
    <xdr:sp macro="" textlink="">
      <xdr:nvSpPr>
        <xdr:cNvPr id="15" name="矩形: 圆角 14">
          <a:extLst>
            <a:ext uri="{FF2B5EF4-FFF2-40B4-BE49-F238E27FC236}">
              <a16:creationId xmlns:a16="http://schemas.microsoft.com/office/drawing/2014/main" id="{2EDA1E09-7849-6239-8576-9DA61A1C7341}"/>
            </a:ext>
          </a:extLst>
        </xdr:cNvPr>
        <xdr:cNvSpPr/>
      </xdr:nvSpPr>
      <xdr:spPr>
        <a:xfrm>
          <a:off x="9726706" y="425824"/>
          <a:ext cx="930088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玻璃大炮</a:t>
          </a:r>
        </a:p>
      </xdr:txBody>
    </xdr:sp>
    <xdr:clientData/>
  </xdr:twoCellAnchor>
  <xdr:twoCellAnchor>
    <xdr:from>
      <xdr:col>17</xdr:col>
      <xdr:colOff>1</xdr:colOff>
      <xdr:row>9</xdr:row>
      <xdr:rowOff>201705</xdr:rowOff>
    </xdr:from>
    <xdr:to>
      <xdr:col>19</xdr:col>
      <xdr:colOff>0</xdr:colOff>
      <xdr:row>12</xdr:row>
      <xdr:rowOff>0</xdr:rowOff>
    </xdr:to>
    <xdr:sp macro="" textlink="">
      <xdr:nvSpPr>
        <xdr:cNvPr id="16" name="流程图: 准备 15">
          <a:extLst>
            <a:ext uri="{FF2B5EF4-FFF2-40B4-BE49-F238E27FC236}">
              <a16:creationId xmlns:a16="http://schemas.microsoft.com/office/drawing/2014/main" id="{9958BDD8-1649-68B2-3D7D-8852D3B05B61}"/>
            </a:ext>
          </a:extLst>
        </xdr:cNvPr>
        <xdr:cNvSpPr/>
      </xdr:nvSpPr>
      <xdr:spPr>
        <a:xfrm>
          <a:off x="7799295" y="2117911"/>
          <a:ext cx="829234" cy="437030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rIns="0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镇静</a:t>
          </a:r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22</xdr:col>
      <xdr:colOff>0</xdr:colOff>
      <xdr:row>8</xdr:row>
      <xdr:rowOff>11207</xdr:rowOff>
    </xdr:to>
    <xdr:sp macro="" textlink="">
      <xdr:nvSpPr>
        <xdr:cNvPr id="17" name="流程图: 准备 16">
          <a:extLst>
            <a:ext uri="{FF2B5EF4-FFF2-40B4-BE49-F238E27FC236}">
              <a16:creationId xmlns:a16="http://schemas.microsoft.com/office/drawing/2014/main" id="{52324D33-AD87-F615-9CF8-729AE724E31B}"/>
            </a:ext>
          </a:extLst>
        </xdr:cNvPr>
        <xdr:cNvSpPr/>
      </xdr:nvSpPr>
      <xdr:spPr>
        <a:xfrm>
          <a:off x="9043147" y="1277471"/>
          <a:ext cx="829235" cy="437030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rIns="0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双刃剑</a:t>
          </a:r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18" name="矩形: 圆角 17">
          <a:extLst>
            <a:ext uri="{FF2B5EF4-FFF2-40B4-BE49-F238E27FC236}">
              <a16:creationId xmlns:a16="http://schemas.microsoft.com/office/drawing/2014/main" id="{7C9ED383-FAA1-0914-F4DB-B20365FCBD56}"/>
            </a:ext>
          </a:extLst>
        </xdr:cNvPr>
        <xdr:cNvSpPr/>
      </xdr:nvSpPr>
      <xdr:spPr>
        <a:xfrm>
          <a:off x="6555441" y="2980765"/>
          <a:ext cx="829235" cy="425823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同心协力</a:t>
          </a:r>
        </a:p>
      </xdr:txBody>
    </xdr:sp>
    <xdr:clientData/>
  </xdr:twoCellAnchor>
  <xdr:twoCellAnchor>
    <xdr:from>
      <xdr:col>14</xdr:col>
      <xdr:colOff>0</xdr:colOff>
      <xdr:row>18</xdr:row>
      <xdr:rowOff>0</xdr:rowOff>
    </xdr:from>
    <xdr:to>
      <xdr:col>16</xdr:col>
      <xdr:colOff>0</xdr:colOff>
      <xdr:row>20</xdr:row>
      <xdr:rowOff>0</xdr:rowOff>
    </xdr:to>
    <xdr:sp macro="" textlink="">
      <xdr:nvSpPr>
        <xdr:cNvPr id="19" name="矩形: 圆角 18">
          <a:extLst>
            <a:ext uri="{FF2B5EF4-FFF2-40B4-BE49-F238E27FC236}">
              <a16:creationId xmlns:a16="http://schemas.microsoft.com/office/drawing/2014/main" id="{8D218831-43A7-2203-9FEA-2FCE055B05F3}"/>
            </a:ext>
          </a:extLst>
        </xdr:cNvPr>
        <xdr:cNvSpPr/>
      </xdr:nvSpPr>
      <xdr:spPr>
        <a:xfrm>
          <a:off x="7138147" y="3832412"/>
          <a:ext cx="918882" cy="425823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暗杀</a:t>
          </a: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19</xdr:col>
      <xdr:colOff>0</xdr:colOff>
      <xdr:row>18</xdr:row>
      <xdr:rowOff>-1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1C822650-4BC6-4B4D-9423-C19EE0AC9669}"/>
            </a:ext>
          </a:extLst>
        </xdr:cNvPr>
        <xdr:cNvSpPr/>
      </xdr:nvSpPr>
      <xdr:spPr>
        <a:xfrm>
          <a:off x="7688036" y="3265714"/>
          <a:ext cx="816428" cy="40821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</a:rPr>
            <a:t>?</a:t>
          </a:r>
          <a:endParaRPr lang="zh-CN" altLang="en-US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20</xdr:col>
      <xdr:colOff>0</xdr:colOff>
      <xdr:row>16</xdr:row>
      <xdr:rowOff>0</xdr:rowOff>
    </xdr:from>
    <xdr:to>
      <xdr:col>22</xdr:col>
      <xdr:colOff>0</xdr:colOff>
      <xdr:row>18</xdr:row>
      <xdr:rowOff>11206</xdr:rowOff>
    </xdr:to>
    <xdr:sp macro="" textlink="">
      <xdr:nvSpPr>
        <xdr:cNvPr id="21" name="流程图: 准备 20">
          <a:extLst>
            <a:ext uri="{FF2B5EF4-FFF2-40B4-BE49-F238E27FC236}">
              <a16:creationId xmlns:a16="http://schemas.microsoft.com/office/drawing/2014/main" id="{63FF61B1-1173-5DD5-CCC1-56D8D15DF13E}"/>
            </a:ext>
          </a:extLst>
        </xdr:cNvPr>
        <xdr:cNvSpPr/>
      </xdr:nvSpPr>
      <xdr:spPr>
        <a:xfrm>
          <a:off x="8912679" y="3265714"/>
          <a:ext cx="816428" cy="419421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rIns="0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绝望</a:t>
          </a:r>
        </a:p>
      </xdr:txBody>
    </xdr:sp>
    <xdr:clientData/>
  </xdr:twoCellAnchor>
  <xdr:twoCellAnchor>
    <xdr:from>
      <xdr:col>23</xdr:col>
      <xdr:colOff>0</xdr:colOff>
      <xdr:row>12</xdr:row>
      <xdr:rowOff>0</xdr:rowOff>
    </xdr:from>
    <xdr:to>
      <xdr:col>24</xdr:col>
      <xdr:colOff>457199</xdr:colOff>
      <xdr:row>14</xdr:row>
      <xdr:rowOff>0</xdr:rowOff>
    </xdr:to>
    <xdr:sp macro="" textlink="">
      <xdr:nvSpPr>
        <xdr:cNvPr id="22" name="流程图: 准备 21">
          <a:extLst>
            <a:ext uri="{FF2B5EF4-FFF2-40B4-BE49-F238E27FC236}">
              <a16:creationId xmlns:a16="http://schemas.microsoft.com/office/drawing/2014/main" id="{7555EB48-7A01-328D-4E56-73CE910BEBD8}"/>
            </a:ext>
          </a:extLst>
        </xdr:cNvPr>
        <xdr:cNvSpPr/>
      </xdr:nvSpPr>
      <xdr:spPr>
        <a:xfrm>
          <a:off x="11220450" y="2514600"/>
          <a:ext cx="914399" cy="419100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rIns="0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镇压</a:t>
          </a: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29</xdr:col>
      <xdr:colOff>0</xdr:colOff>
      <xdr:row>14</xdr:row>
      <xdr:rowOff>2</xdr:rowOff>
    </xdr:to>
    <xdr:sp macro="" textlink="">
      <xdr:nvSpPr>
        <xdr:cNvPr id="23" name="矩形: 圆角 22">
          <a:extLst>
            <a:ext uri="{FF2B5EF4-FFF2-40B4-BE49-F238E27FC236}">
              <a16:creationId xmlns:a16="http://schemas.microsoft.com/office/drawing/2014/main" id="{231C2CD0-6953-7DAE-CAF7-13BCA31D783A}"/>
            </a:ext>
          </a:extLst>
        </xdr:cNvPr>
        <xdr:cNvSpPr/>
      </xdr:nvSpPr>
      <xdr:spPr>
        <a:xfrm>
          <a:off x="11770179" y="2449286"/>
          <a:ext cx="816428" cy="408216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昏迷</a:t>
          </a:r>
        </a:p>
      </xdr:txBody>
    </xdr:sp>
    <xdr:clientData/>
  </xdr:twoCellAnchor>
  <xdr:twoCellAnchor>
    <xdr:from>
      <xdr:col>25</xdr:col>
      <xdr:colOff>0</xdr:colOff>
      <xdr:row>15</xdr:row>
      <xdr:rowOff>204106</xdr:rowOff>
    </xdr:from>
    <xdr:to>
      <xdr:col>27</xdr:col>
      <xdr:colOff>-1</xdr:colOff>
      <xdr:row>18</xdr:row>
      <xdr:rowOff>0</xdr:rowOff>
    </xdr:to>
    <xdr:sp macro="" textlink="">
      <xdr:nvSpPr>
        <xdr:cNvPr id="24" name="矩形: 圆角 23">
          <a:extLst>
            <a:ext uri="{FF2B5EF4-FFF2-40B4-BE49-F238E27FC236}">
              <a16:creationId xmlns:a16="http://schemas.microsoft.com/office/drawing/2014/main" id="{E5B44A28-0A70-3C24-4416-6D0F20F0DF93}"/>
            </a:ext>
          </a:extLst>
        </xdr:cNvPr>
        <xdr:cNvSpPr/>
      </xdr:nvSpPr>
      <xdr:spPr>
        <a:xfrm>
          <a:off x="10953750" y="3265713"/>
          <a:ext cx="816428" cy="408216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36000" tIns="0" rIns="3600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US" altLang="zh-CN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?</a:t>
          </a:r>
          <a:endParaRPr lang="zh-CN" altLang="en-US" sz="1100">
            <a:solidFill>
              <a:schemeClr val="lt1"/>
            </a:solidFill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23</xdr:col>
      <xdr:colOff>1</xdr:colOff>
      <xdr:row>20</xdr:row>
      <xdr:rowOff>0</xdr:rowOff>
    </xdr:from>
    <xdr:to>
      <xdr:col>25</xdr:col>
      <xdr:colOff>0</xdr:colOff>
      <xdr:row>22</xdr:row>
      <xdr:rowOff>11207</xdr:rowOff>
    </xdr:to>
    <xdr:sp macro="" textlink="">
      <xdr:nvSpPr>
        <xdr:cNvPr id="25" name="流程图: 准备 24">
          <a:extLst>
            <a:ext uri="{FF2B5EF4-FFF2-40B4-BE49-F238E27FC236}">
              <a16:creationId xmlns:a16="http://schemas.microsoft.com/office/drawing/2014/main" id="{FC5B56CB-A117-DE63-BD54-73DEED4D8438}"/>
            </a:ext>
          </a:extLst>
        </xdr:cNvPr>
        <xdr:cNvSpPr/>
      </xdr:nvSpPr>
      <xdr:spPr>
        <a:xfrm>
          <a:off x="10287001" y="4258235"/>
          <a:ext cx="829234" cy="437031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zh-CN" altLang="en-US" sz="1050">
              <a:latin typeface="微软雅黑" panose="020B0503020204020204" pitchFamily="34" charset="-122"/>
              <a:ea typeface="微软雅黑" panose="020B0503020204020204" pitchFamily="34" charset="-122"/>
            </a:rPr>
            <a:t>深度创伤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6</xdr:col>
      <xdr:colOff>0</xdr:colOff>
      <xdr:row>34</xdr:row>
      <xdr:rowOff>209549</xdr:rowOff>
    </xdr:to>
    <xdr:sp macro="" textlink="">
      <xdr:nvSpPr>
        <xdr:cNvPr id="27" name="矩形 26">
          <a:extLst>
            <a:ext uri="{FF2B5EF4-FFF2-40B4-BE49-F238E27FC236}">
              <a16:creationId xmlns:a16="http://schemas.microsoft.com/office/drawing/2014/main" id="{FA1DDC4D-E792-41C4-A4BB-6CBDAE163AD0}"/>
            </a:ext>
          </a:extLst>
        </xdr:cNvPr>
        <xdr:cNvSpPr/>
      </xdr:nvSpPr>
      <xdr:spPr>
        <a:xfrm>
          <a:off x="2533650" y="6915150"/>
          <a:ext cx="914400" cy="4190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护甲</a:t>
          </a: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212911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D9BE8E31-96F2-464D-A522-C7FF1C942365}"/>
            </a:ext>
          </a:extLst>
        </xdr:cNvPr>
        <xdr:cNvSpPr/>
      </xdr:nvSpPr>
      <xdr:spPr>
        <a:xfrm>
          <a:off x="1165412" y="7026088"/>
          <a:ext cx="918882" cy="42582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生命值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9</xdr:col>
      <xdr:colOff>0</xdr:colOff>
      <xdr:row>35</xdr:row>
      <xdr:rowOff>0</xdr:rowOff>
    </xdr:to>
    <xdr:sp macro="" textlink="">
      <xdr:nvSpPr>
        <xdr:cNvPr id="29" name="矩形: 圆角 28">
          <a:extLst>
            <a:ext uri="{FF2B5EF4-FFF2-40B4-BE49-F238E27FC236}">
              <a16:creationId xmlns:a16="http://schemas.microsoft.com/office/drawing/2014/main" id="{69F92623-ABAA-ACF7-F3F2-90702267E644}"/>
            </a:ext>
          </a:extLst>
        </xdr:cNvPr>
        <xdr:cNvSpPr/>
      </xdr:nvSpPr>
      <xdr:spPr>
        <a:xfrm>
          <a:off x="3922059" y="7026088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近战抵抗</a:t>
          </a:r>
        </a:p>
      </xdr:txBody>
    </xdr:sp>
    <xdr:clientData/>
  </xdr:twoCellAnchor>
  <xdr:twoCellAnchor>
    <xdr:from>
      <xdr:col>10</xdr:col>
      <xdr:colOff>0</xdr:colOff>
      <xdr:row>32</xdr:row>
      <xdr:rowOff>208359</xdr:rowOff>
    </xdr:from>
    <xdr:to>
      <xdr:col>12</xdr:col>
      <xdr:colOff>0</xdr:colOff>
      <xdr:row>35</xdr:row>
      <xdr:rowOff>0</xdr:rowOff>
    </xdr:to>
    <xdr:sp macro="" textlink="">
      <xdr:nvSpPr>
        <xdr:cNvPr id="30" name="矩形 29">
          <a:extLst>
            <a:ext uri="{FF2B5EF4-FFF2-40B4-BE49-F238E27FC236}">
              <a16:creationId xmlns:a16="http://schemas.microsoft.com/office/drawing/2014/main" id="{072DE0F4-360D-3C27-01DF-74392EC157A8}"/>
            </a:ext>
          </a:extLst>
        </xdr:cNvPr>
        <xdr:cNvSpPr/>
      </xdr:nvSpPr>
      <xdr:spPr>
        <a:xfrm>
          <a:off x="5286375" y="6875859"/>
          <a:ext cx="916781" cy="41671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暴伤抗性</a:t>
          </a:r>
        </a:p>
      </xdr:txBody>
    </xdr:sp>
    <xdr:clientData/>
  </xdr:twoCellAnchor>
  <xdr:twoCellAnchor>
    <xdr:from>
      <xdr:col>9</xdr:col>
      <xdr:colOff>0</xdr:colOff>
      <xdr:row>29</xdr:row>
      <xdr:rowOff>12887</xdr:rowOff>
    </xdr:from>
    <xdr:to>
      <xdr:col>11</xdr:col>
      <xdr:colOff>0</xdr:colOff>
      <xdr:row>31</xdr:row>
      <xdr:rowOff>0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EB6DF402-2AB2-47A1-A53A-36121F35A509}"/>
            </a:ext>
          </a:extLst>
        </xdr:cNvPr>
        <xdr:cNvSpPr/>
      </xdr:nvSpPr>
      <xdr:spPr>
        <a:xfrm>
          <a:off x="4840941" y="6187328"/>
          <a:ext cx="918883" cy="41293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暴击抗性</a:t>
          </a:r>
        </a:p>
      </xdr:txBody>
    </xdr:sp>
    <xdr:clientData/>
  </xdr:twoCellAnchor>
  <xdr:twoCellAnchor>
    <xdr:from>
      <xdr:col>9</xdr:col>
      <xdr:colOff>0</xdr:colOff>
      <xdr:row>37</xdr:row>
      <xdr:rowOff>1</xdr:rowOff>
    </xdr:from>
    <xdr:to>
      <xdr:col>11</xdr:col>
      <xdr:colOff>0</xdr:colOff>
      <xdr:row>39</xdr:row>
      <xdr:rowOff>1</xdr:rowOff>
    </xdr:to>
    <xdr:sp macro="" textlink="">
      <xdr:nvSpPr>
        <xdr:cNvPr id="32" name="矩形 31">
          <a:extLst>
            <a:ext uri="{FF2B5EF4-FFF2-40B4-BE49-F238E27FC236}">
              <a16:creationId xmlns:a16="http://schemas.microsoft.com/office/drawing/2014/main" id="{6C0B085E-40DD-E314-2594-AFC29E238101}"/>
            </a:ext>
          </a:extLst>
        </xdr:cNvPr>
        <xdr:cNvSpPr/>
      </xdr:nvSpPr>
      <xdr:spPr>
        <a:xfrm>
          <a:off x="4799135" y="7861789"/>
          <a:ext cx="908538" cy="4249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能量抵抗</a:t>
          </a:r>
        </a:p>
      </xdr:txBody>
    </xdr: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0</xdr:colOff>
      <xdr:row>39</xdr:row>
      <xdr:rowOff>0</xdr:rowOff>
    </xdr:to>
    <xdr:sp macro="" textlink="">
      <xdr:nvSpPr>
        <xdr:cNvPr id="33" name="矩形: 圆角 32">
          <a:extLst>
            <a:ext uri="{FF2B5EF4-FFF2-40B4-BE49-F238E27FC236}">
              <a16:creationId xmlns:a16="http://schemas.microsoft.com/office/drawing/2014/main" id="{C36A5744-7636-4B45-9BB6-1500932CAD30}"/>
            </a:ext>
          </a:extLst>
        </xdr:cNvPr>
        <xdr:cNvSpPr/>
      </xdr:nvSpPr>
      <xdr:spPr>
        <a:xfrm>
          <a:off x="3462618" y="7877735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远程抵抗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0</xdr:colOff>
      <xdr:row>31</xdr:row>
      <xdr:rowOff>0</xdr:rowOff>
    </xdr:to>
    <xdr:sp macro="" textlink="">
      <xdr:nvSpPr>
        <xdr:cNvPr id="34" name="矩形: 圆角 33">
          <a:extLst>
            <a:ext uri="{FF2B5EF4-FFF2-40B4-BE49-F238E27FC236}">
              <a16:creationId xmlns:a16="http://schemas.microsoft.com/office/drawing/2014/main" id="{FCCB2875-896B-0D5C-29BD-C4232A0CCE35}"/>
            </a:ext>
          </a:extLst>
        </xdr:cNvPr>
        <xdr:cNvSpPr/>
      </xdr:nvSpPr>
      <xdr:spPr>
        <a:xfrm>
          <a:off x="3462618" y="6174441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气壮山河</a:t>
          </a:r>
        </a:p>
      </xdr:txBody>
    </xdr:sp>
    <xdr:clientData/>
  </xdr:twoCellAnchor>
  <xdr:twoCellAnchor>
    <xdr:from>
      <xdr:col>14</xdr:col>
      <xdr:colOff>0</xdr:colOff>
      <xdr:row>31</xdr:row>
      <xdr:rowOff>0</xdr:rowOff>
    </xdr:from>
    <xdr:to>
      <xdr:col>16</xdr:col>
      <xdr:colOff>0</xdr:colOff>
      <xdr:row>33</xdr:row>
      <xdr:rowOff>1</xdr:rowOff>
    </xdr:to>
    <xdr:sp macro="" textlink="">
      <xdr:nvSpPr>
        <xdr:cNvPr id="35" name="矩形: 圆角 34">
          <a:extLst>
            <a:ext uri="{FF2B5EF4-FFF2-40B4-BE49-F238E27FC236}">
              <a16:creationId xmlns:a16="http://schemas.microsoft.com/office/drawing/2014/main" id="{FF49BFF2-9CB0-7697-4499-72982442B656}"/>
            </a:ext>
          </a:extLst>
        </xdr:cNvPr>
        <xdr:cNvSpPr/>
      </xdr:nvSpPr>
      <xdr:spPr>
        <a:xfrm>
          <a:off x="7138147" y="6600265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纳米修复</a:t>
          </a:r>
        </a:p>
      </xdr:txBody>
    </xdr:sp>
    <xdr:clientData/>
  </xdr:twoCellAnchor>
  <xdr:twoCellAnchor>
    <xdr:from>
      <xdr:col>16</xdr:col>
      <xdr:colOff>0</xdr:colOff>
      <xdr:row>28</xdr:row>
      <xdr:rowOff>0</xdr:rowOff>
    </xdr:from>
    <xdr:to>
      <xdr:col>17</xdr:col>
      <xdr:colOff>459440</xdr:colOff>
      <xdr:row>30</xdr:row>
      <xdr:rowOff>0</xdr:rowOff>
    </xdr:to>
    <xdr:sp macro="" textlink="">
      <xdr:nvSpPr>
        <xdr:cNvPr id="36" name="矩形: 圆角 35">
          <a:extLst>
            <a:ext uri="{FF2B5EF4-FFF2-40B4-BE49-F238E27FC236}">
              <a16:creationId xmlns:a16="http://schemas.microsoft.com/office/drawing/2014/main" id="{4F7EC1E2-7F51-A431-53A6-A674BB447F10}"/>
            </a:ext>
          </a:extLst>
        </xdr:cNvPr>
        <xdr:cNvSpPr/>
      </xdr:nvSpPr>
      <xdr:spPr>
        <a:xfrm>
          <a:off x="8057029" y="5961529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疯狂喂食</a:t>
          </a:r>
        </a:p>
      </xdr:txBody>
    </xdr: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2240</xdr:colOff>
      <xdr:row>33</xdr:row>
      <xdr:rowOff>0</xdr:rowOff>
    </xdr:to>
    <xdr:sp macro="" textlink="">
      <xdr:nvSpPr>
        <xdr:cNvPr id="37" name="流程图: 准备 36">
          <a:extLst>
            <a:ext uri="{FF2B5EF4-FFF2-40B4-BE49-F238E27FC236}">
              <a16:creationId xmlns:a16="http://schemas.microsoft.com/office/drawing/2014/main" id="{4A6B01B1-17AE-32FA-1C8E-D629F4729B16}"/>
            </a:ext>
          </a:extLst>
        </xdr:cNvPr>
        <xdr:cNvSpPr/>
      </xdr:nvSpPr>
      <xdr:spPr>
        <a:xfrm>
          <a:off x="8934450" y="6496050"/>
          <a:ext cx="916640" cy="419100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zh-CN" altLang="en-US" sz="1050">
              <a:latin typeface="微软雅黑" panose="020B0503020204020204" pitchFamily="34" charset="-122"/>
              <a:ea typeface="微软雅黑" panose="020B0503020204020204" pitchFamily="34" charset="-122"/>
            </a:rPr>
            <a:t>顽强意志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38" name="矩形: 圆角 37">
          <a:extLst>
            <a:ext uri="{FF2B5EF4-FFF2-40B4-BE49-F238E27FC236}">
              <a16:creationId xmlns:a16="http://schemas.microsoft.com/office/drawing/2014/main" id="{31C5CA1D-E84F-9830-F4D8-57D36A89B9C7}"/>
            </a:ext>
          </a:extLst>
        </xdr:cNvPr>
        <xdr:cNvSpPr/>
      </xdr:nvSpPr>
      <xdr:spPr>
        <a:xfrm>
          <a:off x="9894794" y="5961529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流血抗性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22</xdr:col>
      <xdr:colOff>0</xdr:colOff>
      <xdr:row>36</xdr:row>
      <xdr:rowOff>0</xdr:rowOff>
    </xdr:to>
    <xdr:sp macro="" textlink="">
      <xdr:nvSpPr>
        <xdr:cNvPr id="39" name="矩形: 圆角 38">
          <a:extLst>
            <a:ext uri="{FF2B5EF4-FFF2-40B4-BE49-F238E27FC236}">
              <a16:creationId xmlns:a16="http://schemas.microsoft.com/office/drawing/2014/main" id="{FC8BF2AA-84D2-13E5-31A7-7A85BE896E40}"/>
            </a:ext>
          </a:extLst>
        </xdr:cNvPr>
        <xdr:cNvSpPr/>
      </xdr:nvSpPr>
      <xdr:spPr>
        <a:xfrm>
          <a:off x="9894794" y="7239000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燃烧抗性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24</xdr:col>
      <xdr:colOff>2239</xdr:colOff>
      <xdr:row>33</xdr:row>
      <xdr:rowOff>0</xdr:rowOff>
    </xdr:to>
    <xdr:sp macro="" textlink="">
      <xdr:nvSpPr>
        <xdr:cNvPr id="40" name="流程图: 准备 39">
          <a:extLst>
            <a:ext uri="{FF2B5EF4-FFF2-40B4-BE49-F238E27FC236}">
              <a16:creationId xmlns:a16="http://schemas.microsoft.com/office/drawing/2014/main" id="{7CC03DBE-A70A-B3BE-450D-2EEFAE8BB942}"/>
            </a:ext>
          </a:extLst>
        </xdr:cNvPr>
        <xdr:cNvSpPr/>
      </xdr:nvSpPr>
      <xdr:spPr>
        <a:xfrm>
          <a:off x="10763250" y="6496050"/>
          <a:ext cx="916639" cy="419100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zh-CN" altLang="en-US" sz="1050">
              <a:latin typeface="微软雅黑" panose="020B0503020204020204" pitchFamily="34" charset="-122"/>
              <a:ea typeface="微软雅黑" panose="020B0503020204020204" pitchFamily="34" charset="-122"/>
            </a:rPr>
            <a:t>震击抗性</a:t>
          </a:r>
        </a:p>
      </xdr:txBody>
    </xdr:sp>
    <xdr:clientData/>
  </xdr:twoCellAnchor>
  <xdr:twoCellAnchor>
    <xdr:from>
      <xdr:col>24</xdr:col>
      <xdr:colOff>1</xdr:colOff>
      <xdr:row>27</xdr:row>
      <xdr:rowOff>201704</xdr:rowOff>
    </xdr:from>
    <xdr:to>
      <xdr:col>26</xdr:col>
      <xdr:colOff>0</xdr:colOff>
      <xdr:row>30</xdr:row>
      <xdr:rowOff>0</xdr:rowOff>
    </xdr:to>
    <xdr:sp macro="" textlink="">
      <xdr:nvSpPr>
        <xdr:cNvPr id="42" name="流程图: 准备 41">
          <a:extLst>
            <a:ext uri="{FF2B5EF4-FFF2-40B4-BE49-F238E27FC236}">
              <a16:creationId xmlns:a16="http://schemas.microsoft.com/office/drawing/2014/main" id="{185E3107-3FAD-DE64-924D-97E5228C1C06}"/>
            </a:ext>
          </a:extLst>
        </xdr:cNvPr>
        <xdr:cNvSpPr/>
      </xdr:nvSpPr>
      <xdr:spPr>
        <a:xfrm>
          <a:off x="11732560" y="5950322"/>
          <a:ext cx="918881" cy="437031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zh-CN" altLang="en-US" sz="1050">
              <a:latin typeface="微软雅黑" panose="020B0503020204020204" pitchFamily="34" charset="-122"/>
              <a:ea typeface="微软雅黑" panose="020B0503020204020204" pitchFamily="34" charset="-122"/>
            </a:rPr>
            <a:t>电容器</a:t>
          </a:r>
        </a:p>
      </xdr:txBody>
    </xdr:sp>
    <xdr:clientData/>
  </xdr:twoCellAnchor>
  <xdr:twoCellAnchor>
    <xdr:from>
      <xdr:col>26</xdr:col>
      <xdr:colOff>2</xdr:colOff>
      <xdr:row>31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43" name="流程图: 准备 42">
          <a:extLst>
            <a:ext uri="{FF2B5EF4-FFF2-40B4-BE49-F238E27FC236}">
              <a16:creationId xmlns:a16="http://schemas.microsoft.com/office/drawing/2014/main" id="{F1388340-1044-B6BF-BEEA-5B68293C8C9A}"/>
            </a:ext>
          </a:extLst>
        </xdr:cNvPr>
        <xdr:cNvSpPr/>
      </xdr:nvSpPr>
      <xdr:spPr>
        <a:xfrm>
          <a:off x="12592052" y="6496050"/>
          <a:ext cx="914398" cy="419100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zh-CN" altLang="en-US" sz="1050">
              <a:latin typeface="微软雅黑" panose="020B0503020204020204" pitchFamily="34" charset="-122"/>
              <a:ea typeface="微软雅黑" panose="020B0503020204020204" pitchFamily="34" charset="-122"/>
            </a:rPr>
            <a:t>抑制器</a:t>
          </a:r>
        </a:p>
      </xdr:txBody>
    </xdr:sp>
    <xdr:clientData/>
  </xdr:twoCellAnchor>
  <xdr:twoCellAnchor>
    <xdr:from>
      <xdr:col>14</xdr:col>
      <xdr:colOff>0</xdr:colOff>
      <xdr:row>37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44" name="矩形: 圆角 43">
          <a:extLst>
            <a:ext uri="{FF2B5EF4-FFF2-40B4-BE49-F238E27FC236}">
              <a16:creationId xmlns:a16="http://schemas.microsoft.com/office/drawing/2014/main" id="{70635813-59DE-6DE8-DC02-3245CDA73FC9}"/>
            </a:ext>
          </a:extLst>
        </xdr:cNvPr>
        <xdr:cNvSpPr/>
      </xdr:nvSpPr>
      <xdr:spPr>
        <a:xfrm>
          <a:off x="7138147" y="7877735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强化格挡</a:t>
          </a:r>
        </a:p>
      </xdr:txBody>
    </xdr:sp>
    <xdr:clientData/>
  </xdr:twoCellAnchor>
  <xdr:twoCellAnchor>
    <xdr:from>
      <xdr:col>18</xdr:col>
      <xdr:colOff>0</xdr:colOff>
      <xdr:row>38</xdr:row>
      <xdr:rowOff>201704</xdr:rowOff>
    </xdr:from>
    <xdr:to>
      <xdr:col>19</xdr:col>
      <xdr:colOff>459440</xdr:colOff>
      <xdr:row>41</xdr:row>
      <xdr:rowOff>0</xdr:rowOff>
    </xdr:to>
    <xdr:sp macro="" textlink="">
      <xdr:nvSpPr>
        <xdr:cNvPr id="45" name="流程图: 准备 44">
          <a:extLst>
            <a:ext uri="{FF2B5EF4-FFF2-40B4-BE49-F238E27FC236}">
              <a16:creationId xmlns:a16="http://schemas.microsoft.com/office/drawing/2014/main" id="{2ED838EE-092A-6F8C-4EBB-D01FE807A29B}"/>
            </a:ext>
          </a:extLst>
        </xdr:cNvPr>
        <xdr:cNvSpPr/>
      </xdr:nvSpPr>
      <xdr:spPr>
        <a:xfrm>
          <a:off x="8975912" y="8292351"/>
          <a:ext cx="918881" cy="437031"/>
        </a:xfrm>
        <a:prstGeom prst="flowChartPreparation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zh-CN" altLang="en-US" sz="1050">
              <a:latin typeface="微软雅黑" panose="020B0503020204020204" pitchFamily="34" charset="-122"/>
              <a:ea typeface="微软雅黑" panose="020B0503020204020204" pitchFamily="34" charset="-122"/>
            </a:rPr>
            <a:t>背水一战</a:t>
          </a:r>
        </a:p>
      </xdr:txBody>
    </xdr:sp>
    <xdr:clientData/>
  </xdr:twoCellAnchor>
  <xdr:twoCellAnchor>
    <xdr:from>
      <xdr:col>14</xdr:col>
      <xdr:colOff>0</xdr:colOff>
      <xdr:row>41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46" name="矩形: 圆角 45">
          <a:extLst>
            <a:ext uri="{FF2B5EF4-FFF2-40B4-BE49-F238E27FC236}">
              <a16:creationId xmlns:a16="http://schemas.microsoft.com/office/drawing/2014/main" id="{1EF29876-E9FE-96CF-F4CE-D1E7FB4E24AC}"/>
            </a:ext>
          </a:extLst>
        </xdr:cNvPr>
        <xdr:cNvSpPr/>
      </xdr:nvSpPr>
      <xdr:spPr>
        <a:xfrm>
          <a:off x="7138147" y="8729382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校准</a:t>
          </a:r>
        </a:p>
      </xdr:txBody>
    </xdr:sp>
    <xdr:clientData/>
  </xdr:twoCellAnchor>
  <xdr:twoCellAnchor>
    <xdr:from>
      <xdr:col>22</xdr:col>
      <xdr:colOff>1</xdr:colOff>
      <xdr:row>39</xdr:row>
      <xdr:rowOff>0</xdr:rowOff>
    </xdr:from>
    <xdr:to>
      <xdr:col>24</xdr:col>
      <xdr:colOff>0</xdr:colOff>
      <xdr:row>41</xdr:row>
      <xdr:rowOff>1</xdr:rowOff>
    </xdr:to>
    <xdr:sp macro="" textlink="">
      <xdr:nvSpPr>
        <xdr:cNvPr id="47" name="矩形: 圆角 46">
          <a:extLst>
            <a:ext uri="{FF2B5EF4-FFF2-40B4-BE49-F238E27FC236}">
              <a16:creationId xmlns:a16="http://schemas.microsoft.com/office/drawing/2014/main" id="{ECAC976C-78B1-D76E-350F-14A390753D06}"/>
            </a:ext>
          </a:extLst>
        </xdr:cNvPr>
        <xdr:cNvSpPr/>
      </xdr:nvSpPr>
      <xdr:spPr>
        <a:xfrm>
          <a:off x="10813677" y="8303559"/>
          <a:ext cx="918882" cy="425824"/>
        </a:xfrm>
        <a:prstGeom prst="roundRect">
          <a:avLst>
            <a:gd name="adj" fmla="val 5000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zh-CN" altLang="en-US" sz="1100">
              <a:solidFill>
                <a:schemeClr val="lt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完美格挡</a:t>
          </a:r>
        </a:p>
      </xdr:txBody>
    </xdr:sp>
    <xdr:clientData/>
  </xdr:twoCellAnchor>
  <xdr:twoCellAnchor>
    <xdr:from>
      <xdr:col>26</xdr:col>
      <xdr:colOff>1</xdr:colOff>
      <xdr:row>37</xdr:row>
      <xdr:rowOff>1</xdr:rowOff>
    </xdr:from>
    <xdr:to>
      <xdr:col>28</xdr:col>
      <xdr:colOff>0</xdr:colOff>
      <xdr:row>39</xdr:row>
      <xdr:rowOff>0</xdr:rowOff>
    </xdr:to>
    <xdr:sp macro="" textlink="">
      <xdr:nvSpPr>
        <xdr:cNvPr id="48" name="矩形 47">
          <a:extLst>
            <a:ext uri="{FF2B5EF4-FFF2-40B4-BE49-F238E27FC236}">
              <a16:creationId xmlns:a16="http://schemas.microsoft.com/office/drawing/2014/main" id="{C153D720-2C1D-F5FB-86A2-21E1BA8332E2}"/>
            </a:ext>
          </a:extLst>
        </xdr:cNvPr>
        <xdr:cNvSpPr/>
      </xdr:nvSpPr>
      <xdr:spPr>
        <a:xfrm>
          <a:off x="12651442" y="7877736"/>
          <a:ext cx="918882" cy="42582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</a:rPr>
            <a:t>?</a:t>
          </a:r>
          <a:endParaRPr lang="zh-CN" altLang="en-US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26</xdr:col>
      <xdr:colOff>1</xdr:colOff>
      <xdr:row>41</xdr:row>
      <xdr:rowOff>1</xdr:rowOff>
    </xdr:from>
    <xdr:to>
      <xdr:col>28</xdr:col>
      <xdr:colOff>0</xdr:colOff>
      <xdr:row>43</xdr:row>
      <xdr:rowOff>0</xdr:rowOff>
    </xdr:to>
    <xdr:sp macro="" textlink="">
      <xdr:nvSpPr>
        <xdr:cNvPr id="49" name="矩形 48">
          <a:extLst>
            <a:ext uri="{FF2B5EF4-FFF2-40B4-BE49-F238E27FC236}">
              <a16:creationId xmlns:a16="http://schemas.microsoft.com/office/drawing/2014/main" id="{78561251-1653-050C-D9DC-0CF7221DB0EB}"/>
            </a:ext>
          </a:extLst>
        </xdr:cNvPr>
        <xdr:cNvSpPr/>
      </xdr:nvSpPr>
      <xdr:spPr>
        <a:xfrm>
          <a:off x="12651442" y="8729383"/>
          <a:ext cx="918882" cy="42582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</a:rPr>
            <a:t>?</a:t>
          </a:r>
          <a:endParaRPr lang="zh-CN" altLang="en-US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3</xdr:col>
      <xdr:colOff>0</xdr:colOff>
      <xdr:row>11</xdr:row>
      <xdr:rowOff>1</xdr:rowOff>
    </xdr:from>
    <xdr:to>
      <xdr:col>4</xdr:col>
      <xdr:colOff>0</xdr:colOff>
      <xdr:row>11</xdr:row>
      <xdr:rowOff>1</xdr:rowOff>
    </xdr:to>
    <xdr:cxnSp macro="">
      <xdr:nvCxnSpPr>
        <xdr:cNvPr id="51" name="直接连接符 50">
          <a:extLst>
            <a:ext uri="{FF2B5EF4-FFF2-40B4-BE49-F238E27FC236}">
              <a16:creationId xmlns:a16="http://schemas.microsoft.com/office/drawing/2014/main" id="{21CAABEB-914D-B4C2-46F1-8C90ACA09501}"/>
            </a:ext>
          </a:extLst>
        </xdr:cNvPr>
        <xdr:cNvCxnSpPr>
          <a:stCxn id="13" idx="3"/>
          <a:endCxn id="12" idx="1"/>
        </xdr:cNvCxnSpPr>
      </xdr:nvCxnSpPr>
      <xdr:spPr>
        <a:xfrm>
          <a:off x="2077641" y="2291954"/>
          <a:ext cx="4583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1</xdr:rowOff>
    </xdr:from>
    <xdr:to>
      <xdr:col>7</xdr:col>
      <xdr:colOff>0</xdr:colOff>
      <xdr:row>11</xdr:row>
      <xdr:rowOff>1</xdr:rowOff>
    </xdr:to>
    <xdr:cxnSp macro="">
      <xdr:nvCxnSpPr>
        <xdr:cNvPr id="53" name="直接连接符 52">
          <a:extLst>
            <a:ext uri="{FF2B5EF4-FFF2-40B4-BE49-F238E27FC236}">
              <a16:creationId xmlns:a16="http://schemas.microsoft.com/office/drawing/2014/main" id="{C40A1551-1B67-FA21-0021-822CD0DC01FA}"/>
            </a:ext>
          </a:extLst>
        </xdr:cNvPr>
        <xdr:cNvCxnSpPr/>
      </xdr:nvCxnSpPr>
      <xdr:spPr>
        <a:xfrm>
          <a:off x="3452813" y="2291954"/>
          <a:ext cx="4583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0</xdr:rowOff>
    </xdr:from>
    <xdr:to>
      <xdr:col>7</xdr:col>
      <xdr:colOff>0</xdr:colOff>
      <xdr:row>10</xdr:row>
      <xdr:rowOff>0</xdr:rowOff>
    </xdr:to>
    <xdr:cxnSp macro="">
      <xdr:nvCxnSpPr>
        <xdr:cNvPr id="55" name="直接连接符 54">
          <a:extLst>
            <a:ext uri="{FF2B5EF4-FFF2-40B4-BE49-F238E27FC236}">
              <a16:creationId xmlns:a16="http://schemas.microsoft.com/office/drawing/2014/main" id="{4AE836BF-96F0-AAF4-A0E6-0EBA6C24DC0F}"/>
            </a:ext>
          </a:extLst>
        </xdr:cNvPr>
        <xdr:cNvCxnSpPr>
          <a:stCxn id="12" idx="0"/>
          <a:endCxn id="7" idx="1"/>
        </xdr:cNvCxnSpPr>
      </xdr:nvCxnSpPr>
      <xdr:spPr>
        <a:xfrm flipV="1">
          <a:off x="2990850" y="1047750"/>
          <a:ext cx="914400" cy="1047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12</xdr:row>
      <xdr:rowOff>0</xdr:rowOff>
    </xdr:from>
    <xdr:to>
      <xdr:col>7</xdr:col>
      <xdr:colOff>0</xdr:colOff>
      <xdr:row>17</xdr:row>
      <xdr:rowOff>0</xdr:rowOff>
    </xdr:to>
    <xdr:cxnSp macro="">
      <xdr:nvCxnSpPr>
        <xdr:cNvPr id="57" name="直接连接符 56">
          <a:extLst>
            <a:ext uri="{FF2B5EF4-FFF2-40B4-BE49-F238E27FC236}">
              <a16:creationId xmlns:a16="http://schemas.microsoft.com/office/drawing/2014/main" id="{E8E520FD-7223-9F24-510E-773CEEE45C02}"/>
            </a:ext>
          </a:extLst>
        </xdr:cNvPr>
        <xdr:cNvCxnSpPr>
          <a:stCxn id="12" idx="2"/>
          <a:endCxn id="9" idx="1"/>
        </xdr:cNvCxnSpPr>
      </xdr:nvCxnSpPr>
      <xdr:spPr>
        <a:xfrm>
          <a:off x="2990850" y="2514600"/>
          <a:ext cx="914400" cy="1047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</xdr:row>
      <xdr:rowOff>204788</xdr:rowOff>
    </xdr:from>
    <xdr:to>
      <xdr:col>10</xdr:col>
      <xdr:colOff>0</xdr:colOff>
      <xdr:row>5</xdr:row>
      <xdr:rowOff>0</xdr:rowOff>
    </xdr:to>
    <xdr:cxnSp macro="">
      <xdr:nvCxnSpPr>
        <xdr:cNvPr id="59" name="直接连接符 58">
          <a:extLst>
            <a:ext uri="{FF2B5EF4-FFF2-40B4-BE49-F238E27FC236}">
              <a16:creationId xmlns:a16="http://schemas.microsoft.com/office/drawing/2014/main" id="{647E8A66-263A-9D65-751C-BF2AC039BC03}"/>
            </a:ext>
          </a:extLst>
        </xdr:cNvPr>
        <xdr:cNvCxnSpPr>
          <a:stCxn id="7" idx="3"/>
          <a:endCxn id="3" idx="1"/>
        </xdr:cNvCxnSpPr>
      </xdr:nvCxnSpPr>
      <xdr:spPr>
        <a:xfrm flipV="1">
          <a:off x="4819650" y="623888"/>
          <a:ext cx="457200" cy="4238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11</xdr:row>
      <xdr:rowOff>0</xdr:rowOff>
    </xdr:to>
    <xdr:cxnSp macro="">
      <xdr:nvCxnSpPr>
        <xdr:cNvPr id="61" name="直接连接符 60">
          <a:extLst>
            <a:ext uri="{FF2B5EF4-FFF2-40B4-BE49-F238E27FC236}">
              <a16:creationId xmlns:a16="http://schemas.microsoft.com/office/drawing/2014/main" id="{2F42A20D-3084-E35F-1765-53D0D48157CC}"/>
            </a:ext>
          </a:extLst>
        </xdr:cNvPr>
        <xdr:cNvCxnSpPr>
          <a:stCxn id="8" idx="3"/>
          <a:endCxn id="4" idx="1"/>
        </xdr:cNvCxnSpPr>
      </xdr:nvCxnSpPr>
      <xdr:spPr>
        <a:xfrm flipV="1">
          <a:off x="4819650" y="1466850"/>
          <a:ext cx="457200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</xdr:row>
      <xdr:rowOff>0</xdr:rowOff>
    </xdr:from>
    <xdr:to>
      <xdr:col>10</xdr:col>
      <xdr:colOff>0</xdr:colOff>
      <xdr:row>15</xdr:row>
      <xdr:rowOff>0</xdr:rowOff>
    </xdr:to>
    <xdr:cxnSp macro="">
      <xdr:nvCxnSpPr>
        <xdr:cNvPr id="63" name="直接连接符 62">
          <a:extLst>
            <a:ext uri="{FF2B5EF4-FFF2-40B4-BE49-F238E27FC236}">
              <a16:creationId xmlns:a16="http://schemas.microsoft.com/office/drawing/2014/main" id="{A5C18260-E958-2A91-7E8F-F273E1F4BC09}"/>
            </a:ext>
          </a:extLst>
        </xdr:cNvPr>
        <xdr:cNvCxnSpPr>
          <a:stCxn id="8" idx="3"/>
          <a:endCxn id="5" idx="1"/>
        </xdr:cNvCxnSpPr>
      </xdr:nvCxnSpPr>
      <xdr:spPr>
        <a:xfrm>
          <a:off x="4819650" y="2305050"/>
          <a:ext cx="457200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</xdr:row>
      <xdr:rowOff>0</xdr:rowOff>
    </xdr:from>
    <xdr:to>
      <xdr:col>10</xdr:col>
      <xdr:colOff>0</xdr:colOff>
      <xdr:row>18</xdr:row>
      <xdr:rowOff>204788</xdr:rowOff>
    </xdr:to>
    <xdr:cxnSp macro="">
      <xdr:nvCxnSpPr>
        <xdr:cNvPr id="65" name="直接连接符 64">
          <a:extLst>
            <a:ext uri="{FF2B5EF4-FFF2-40B4-BE49-F238E27FC236}">
              <a16:creationId xmlns:a16="http://schemas.microsoft.com/office/drawing/2014/main" id="{64569E57-FE73-6072-7A41-43005F4C84CD}"/>
            </a:ext>
          </a:extLst>
        </xdr:cNvPr>
        <xdr:cNvCxnSpPr>
          <a:stCxn id="9" idx="3"/>
          <a:endCxn id="6" idx="1"/>
        </xdr:cNvCxnSpPr>
      </xdr:nvCxnSpPr>
      <xdr:spPr>
        <a:xfrm>
          <a:off x="4819650" y="3562350"/>
          <a:ext cx="457200" cy="4143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</xdr:colOff>
      <xdr:row>3</xdr:row>
      <xdr:rowOff>1</xdr:rowOff>
    </xdr:from>
    <xdr:to>
      <xdr:col>17</xdr:col>
      <xdr:colOff>0</xdr:colOff>
      <xdr:row>5</xdr:row>
      <xdr:rowOff>201706</xdr:rowOff>
    </xdr:to>
    <xdr:cxnSp macro="">
      <xdr:nvCxnSpPr>
        <xdr:cNvPr id="69" name="直接连接符 68">
          <a:extLst>
            <a:ext uri="{FF2B5EF4-FFF2-40B4-BE49-F238E27FC236}">
              <a16:creationId xmlns:a16="http://schemas.microsoft.com/office/drawing/2014/main" id="{4CD5A319-359A-AAB9-4C44-ED996774DA45}"/>
            </a:ext>
          </a:extLst>
        </xdr:cNvPr>
        <xdr:cNvCxnSpPr>
          <a:stCxn id="14" idx="0"/>
          <a:endCxn id="15" idx="1"/>
        </xdr:cNvCxnSpPr>
      </xdr:nvCxnSpPr>
      <xdr:spPr>
        <a:xfrm flipV="1">
          <a:off x="7562851" y="628651"/>
          <a:ext cx="914399" cy="6208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</xdr:colOff>
      <xdr:row>8</xdr:row>
      <xdr:rowOff>1</xdr:rowOff>
    </xdr:from>
    <xdr:to>
      <xdr:col>17</xdr:col>
      <xdr:colOff>1</xdr:colOff>
      <xdr:row>10</xdr:row>
      <xdr:rowOff>205628</xdr:rowOff>
    </xdr:to>
    <xdr:cxnSp macro="">
      <xdr:nvCxnSpPr>
        <xdr:cNvPr id="71" name="直接连接符 70">
          <a:extLst>
            <a:ext uri="{FF2B5EF4-FFF2-40B4-BE49-F238E27FC236}">
              <a16:creationId xmlns:a16="http://schemas.microsoft.com/office/drawing/2014/main" id="{72AB34D5-0392-0E0D-9F01-EBEF2CF4B85F}"/>
            </a:ext>
          </a:extLst>
        </xdr:cNvPr>
        <xdr:cNvCxnSpPr>
          <a:stCxn id="14" idx="2"/>
          <a:endCxn id="16" idx="1"/>
        </xdr:cNvCxnSpPr>
      </xdr:nvCxnSpPr>
      <xdr:spPr>
        <a:xfrm>
          <a:off x="7562851" y="1676401"/>
          <a:ext cx="914400" cy="6247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3</xdr:row>
      <xdr:rowOff>1</xdr:rowOff>
    </xdr:from>
    <xdr:to>
      <xdr:col>21</xdr:col>
      <xdr:colOff>0</xdr:colOff>
      <xdr:row>6</xdr:row>
      <xdr:rowOff>0</xdr:rowOff>
    </xdr:to>
    <xdr:cxnSp macro="">
      <xdr:nvCxnSpPr>
        <xdr:cNvPr id="73" name="直接连接符 72">
          <a:extLst>
            <a:ext uri="{FF2B5EF4-FFF2-40B4-BE49-F238E27FC236}">
              <a16:creationId xmlns:a16="http://schemas.microsoft.com/office/drawing/2014/main" id="{F3CDE60F-C411-3230-2CB7-C38CE156F6D1}"/>
            </a:ext>
          </a:extLst>
        </xdr:cNvPr>
        <xdr:cNvCxnSpPr>
          <a:stCxn id="15" idx="3"/>
          <a:endCxn id="17" idx="0"/>
        </xdr:cNvCxnSpPr>
      </xdr:nvCxnSpPr>
      <xdr:spPr>
        <a:xfrm>
          <a:off x="9391650" y="628651"/>
          <a:ext cx="914400" cy="6286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0</xdr:rowOff>
    </xdr:from>
    <xdr:to>
      <xdr:col>23</xdr:col>
      <xdr:colOff>0</xdr:colOff>
      <xdr:row>16</xdr:row>
      <xdr:rowOff>0</xdr:rowOff>
    </xdr:to>
    <xdr:cxnSp macro="">
      <xdr:nvCxnSpPr>
        <xdr:cNvPr id="75" name="直接连接符 74">
          <a:extLst>
            <a:ext uri="{FF2B5EF4-FFF2-40B4-BE49-F238E27FC236}">
              <a16:creationId xmlns:a16="http://schemas.microsoft.com/office/drawing/2014/main" id="{72540263-08FF-BCA5-DD64-8F7402CDF0F8}"/>
            </a:ext>
          </a:extLst>
        </xdr:cNvPr>
        <xdr:cNvCxnSpPr>
          <a:stCxn id="21" idx="0"/>
          <a:endCxn id="22" idx="1"/>
        </xdr:cNvCxnSpPr>
      </xdr:nvCxnSpPr>
      <xdr:spPr>
        <a:xfrm flipV="1">
          <a:off x="10306050" y="2724150"/>
          <a:ext cx="914400" cy="628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18</xdr:row>
      <xdr:rowOff>11206</xdr:rowOff>
    </xdr:from>
    <xdr:to>
      <xdr:col>23</xdr:col>
      <xdr:colOff>1</xdr:colOff>
      <xdr:row>21</xdr:row>
      <xdr:rowOff>5604</xdr:rowOff>
    </xdr:to>
    <xdr:cxnSp macro="">
      <xdr:nvCxnSpPr>
        <xdr:cNvPr id="77" name="直接连接符 76">
          <a:extLst>
            <a:ext uri="{FF2B5EF4-FFF2-40B4-BE49-F238E27FC236}">
              <a16:creationId xmlns:a16="http://schemas.microsoft.com/office/drawing/2014/main" id="{EBA06174-48BA-D8FC-677B-1D36E127141C}"/>
            </a:ext>
          </a:extLst>
        </xdr:cNvPr>
        <xdr:cNvCxnSpPr>
          <a:stCxn id="21" idx="2"/>
          <a:endCxn id="25" idx="1"/>
        </xdr:cNvCxnSpPr>
      </xdr:nvCxnSpPr>
      <xdr:spPr>
        <a:xfrm>
          <a:off x="10306050" y="3783106"/>
          <a:ext cx="914401" cy="62304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457199</xdr:colOff>
      <xdr:row>13</xdr:row>
      <xdr:rowOff>0</xdr:rowOff>
    </xdr:from>
    <xdr:to>
      <xdr:col>27</xdr:col>
      <xdr:colOff>0</xdr:colOff>
      <xdr:row>13</xdr:row>
      <xdr:rowOff>1</xdr:rowOff>
    </xdr:to>
    <xdr:cxnSp macro="">
      <xdr:nvCxnSpPr>
        <xdr:cNvPr id="79" name="直接连接符 78">
          <a:extLst>
            <a:ext uri="{FF2B5EF4-FFF2-40B4-BE49-F238E27FC236}">
              <a16:creationId xmlns:a16="http://schemas.microsoft.com/office/drawing/2014/main" id="{E76FEF14-DDBD-7842-21BD-3DD59B0C4123}"/>
            </a:ext>
          </a:extLst>
        </xdr:cNvPr>
        <xdr:cNvCxnSpPr>
          <a:stCxn id="22" idx="3"/>
          <a:endCxn id="23" idx="1"/>
        </xdr:cNvCxnSpPr>
      </xdr:nvCxnSpPr>
      <xdr:spPr>
        <a:xfrm>
          <a:off x="12134849" y="2724150"/>
          <a:ext cx="914401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0</xdr:colOff>
      <xdr:row>34</xdr:row>
      <xdr:rowOff>1681</xdr:rowOff>
    </xdr:to>
    <xdr:cxnSp macro="">
      <xdr:nvCxnSpPr>
        <xdr:cNvPr id="85" name="直接连接符 84">
          <a:extLst>
            <a:ext uri="{FF2B5EF4-FFF2-40B4-BE49-F238E27FC236}">
              <a16:creationId xmlns:a16="http://schemas.microsoft.com/office/drawing/2014/main" id="{6D7564BB-A3F2-B91F-C842-3E306D84554F}"/>
            </a:ext>
          </a:extLst>
        </xdr:cNvPr>
        <xdr:cNvCxnSpPr>
          <a:stCxn id="28" idx="3"/>
          <a:endCxn id="27" idx="1"/>
        </xdr:cNvCxnSpPr>
      </xdr:nvCxnSpPr>
      <xdr:spPr>
        <a:xfrm flipV="1">
          <a:off x="2076450" y="7124700"/>
          <a:ext cx="457200" cy="16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0</xdr:rowOff>
    </xdr:from>
    <xdr:to>
      <xdr:col>6</xdr:col>
      <xdr:colOff>0</xdr:colOff>
      <xdr:row>33</xdr:row>
      <xdr:rowOff>0</xdr:rowOff>
    </xdr:to>
    <xdr:cxnSp macro="">
      <xdr:nvCxnSpPr>
        <xdr:cNvPr id="89" name="直接连接符 88">
          <a:extLst>
            <a:ext uri="{FF2B5EF4-FFF2-40B4-BE49-F238E27FC236}">
              <a16:creationId xmlns:a16="http://schemas.microsoft.com/office/drawing/2014/main" id="{421AFD71-B1F8-8744-4A30-50C1F5C8F964}"/>
            </a:ext>
          </a:extLst>
        </xdr:cNvPr>
        <xdr:cNvCxnSpPr>
          <a:stCxn id="27" idx="0"/>
          <a:endCxn id="34" idx="1"/>
        </xdr:cNvCxnSpPr>
      </xdr:nvCxnSpPr>
      <xdr:spPr>
        <a:xfrm flipV="1">
          <a:off x="2990850" y="6286500"/>
          <a:ext cx="457200" cy="628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</xdr:row>
      <xdr:rowOff>209549</xdr:rowOff>
    </xdr:from>
    <xdr:to>
      <xdr:col>6</xdr:col>
      <xdr:colOff>0</xdr:colOff>
      <xdr:row>38</xdr:row>
      <xdr:rowOff>0</xdr:rowOff>
    </xdr:to>
    <xdr:cxnSp macro="">
      <xdr:nvCxnSpPr>
        <xdr:cNvPr id="91" name="直接连接符 90">
          <a:extLst>
            <a:ext uri="{FF2B5EF4-FFF2-40B4-BE49-F238E27FC236}">
              <a16:creationId xmlns:a16="http://schemas.microsoft.com/office/drawing/2014/main" id="{1128FE31-63C7-C31D-31DA-87E9A1D88E12}"/>
            </a:ext>
          </a:extLst>
        </xdr:cNvPr>
        <xdr:cNvCxnSpPr>
          <a:stCxn id="27" idx="2"/>
          <a:endCxn id="33" idx="1"/>
        </xdr:cNvCxnSpPr>
      </xdr:nvCxnSpPr>
      <xdr:spPr>
        <a:xfrm>
          <a:off x="2990850" y="7334249"/>
          <a:ext cx="457200" cy="6286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93" name="直接连接符 92">
          <a:extLst>
            <a:ext uri="{FF2B5EF4-FFF2-40B4-BE49-F238E27FC236}">
              <a16:creationId xmlns:a16="http://schemas.microsoft.com/office/drawing/2014/main" id="{69C9F87F-61DC-46BB-A799-744369BFA794}"/>
            </a:ext>
          </a:extLst>
        </xdr:cNvPr>
        <xdr:cNvCxnSpPr>
          <a:stCxn id="27" idx="3"/>
          <a:endCxn id="29" idx="1"/>
        </xdr:cNvCxnSpPr>
      </xdr:nvCxnSpPr>
      <xdr:spPr>
        <a:xfrm>
          <a:off x="3448050" y="7124700"/>
          <a:ext cx="457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6444</xdr:rowOff>
    </xdr:from>
    <xdr:to>
      <xdr:col>9</xdr:col>
      <xdr:colOff>0</xdr:colOff>
      <xdr:row>33</xdr:row>
      <xdr:rowOff>0</xdr:rowOff>
    </xdr:to>
    <xdr:cxnSp macro="">
      <xdr:nvCxnSpPr>
        <xdr:cNvPr id="95" name="直接连接符 94">
          <a:extLst>
            <a:ext uri="{FF2B5EF4-FFF2-40B4-BE49-F238E27FC236}">
              <a16:creationId xmlns:a16="http://schemas.microsoft.com/office/drawing/2014/main" id="{BBF53929-7F0C-71E3-7F85-D442CE41C9BC}"/>
            </a:ext>
          </a:extLst>
        </xdr:cNvPr>
        <xdr:cNvCxnSpPr>
          <a:stCxn id="29" idx="0"/>
          <a:endCxn id="31" idx="1"/>
        </xdr:cNvCxnSpPr>
      </xdr:nvCxnSpPr>
      <xdr:spPr>
        <a:xfrm flipV="1">
          <a:off x="4362450" y="6292944"/>
          <a:ext cx="457200" cy="622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458390</xdr:colOff>
      <xdr:row>34</xdr:row>
      <xdr:rowOff>0</xdr:rowOff>
    </xdr:from>
    <xdr:to>
      <xdr:col>10</xdr:col>
      <xdr:colOff>0</xdr:colOff>
      <xdr:row>34</xdr:row>
      <xdr:rowOff>0</xdr:rowOff>
    </xdr:to>
    <xdr:cxnSp macro="">
      <xdr:nvCxnSpPr>
        <xdr:cNvPr id="97" name="直接连接符 96">
          <a:extLst>
            <a:ext uri="{FF2B5EF4-FFF2-40B4-BE49-F238E27FC236}">
              <a16:creationId xmlns:a16="http://schemas.microsoft.com/office/drawing/2014/main" id="{DBCC6E5B-9DF5-EA81-86DE-904C2898D7DF}"/>
            </a:ext>
          </a:extLst>
        </xdr:cNvPr>
        <xdr:cNvCxnSpPr>
          <a:stCxn id="29" idx="3"/>
          <a:endCxn id="30" idx="1"/>
        </xdr:cNvCxnSpPr>
      </xdr:nvCxnSpPr>
      <xdr:spPr>
        <a:xfrm>
          <a:off x="4827984" y="7084219"/>
          <a:ext cx="45839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38</xdr:row>
      <xdr:rowOff>0</xdr:rowOff>
    </xdr:from>
    <xdr:to>
      <xdr:col>9</xdr:col>
      <xdr:colOff>0</xdr:colOff>
      <xdr:row>38</xdr:row>
      <xdr:rowOff>1</xdr:rowOff>
    </xdr:to>
    <xdr:cxnSp macro="">
      <xdr:nvCxnSpPr>
        <xdr:cNvPr id="104" name="直接连接符 103">
          <a:extLst>
            <a:ext uri="{FF2B5EF4-FFF2-40B4-BE49-F238E27FC236}">
              <a16:creationId xmlns:a16="http://schemas.microsoft.com/office/drawing/2014/main" id="{C8EC797F-21F1-97CD-15D2-F8281C1F10BE}"/>
            </a:ext>
          </a:extLst>
        </xdr:cNvPr>
        <xdr:cNvCxnSpPr>
          <a:stCxn id="33" idx="3"/>
          <a:endCxn id="32" idx="1"/>
        </xdr:cNvCxnSpPr>
      </xdr:nvCxnSpPr>
      <xdr:spPr>
        <a:xfrm>
          <a:off x="4344865" y="8074269"/>
          <a:ext cx="45427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32</xdr:row>
      <xdr:rowOff>0</xdr:rowOff>
    </xdr:from>
    <xdr:to>
      <xdr:col>18</xdr:col>
      <xdr:colOff>0</xdr:colOff>
      <xdr:row>32</xdr:row>
      <xdr:rowOff>1</xdr:rowOff>
    </xdr:to>
    <xdr:cxnSp macro="">
      <xdr:nvCxnSpPr>
        <xdr:cNvPr id="109" name="直接连接符 108">
          <a:extLst>
            <a:ext uri="{FF2B5EF4-FFF2-40B4-BE49-F238E27FC236}">
              <a16:creationId xmlns:a16="http://schemas.microsoft.com/office/drawing/2014/main" id="{42AD3C4C-E270-BB85-25A6-222AAB7E7E9A}"/>
            </a:ext>
          </a:extLst>
        </xdr:cNvPr>
        <xdr:cNvCxnSpPr>
          <a:stCxn id="35" idx="3"/>
          <a:endCxn id="37" idx="1"/>
        </xdr:cNvCxnSpPr>
      </xdr:nvCxnSpPr>
      <xdr:spPr>
        <a:xfrm flipV="1">
          <a:off x="8020050" y="6705600"/>
          <a:ext cx="9144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32</xdr:row>
      <xdr:rowOff>0</xdr:rowOff>
    </xdr:from>
    <xdr:to>
      <xdr:col>18</xdr:col>
      <xdr:colOff>0</xdr:colOff>
      <xdr:row>32</xdr:row>
      <xdr:rowOff>1</xdr:rowOff>
    </xdr:to>
    <xdr:cxnSp macro="">
      <xdr:nvCxnSpPr>
        <xdr:cNvPr id="110" name="直接连接符 109">
          <a:extLst>
            <a:ext uri="{FF2B5EF4-FFF2-40B4-BE49-F238E27FC236}">
              <a16:creationId xmlns:a16="http://schemas.microsoft.com/office/drawing/2014/main" id="{4448CB38-F6F7-62C0-456C-40C9F210F388}"/>
            </a:ext>
          </a:extLst>
        </xdr:cNvPr>
        <xdr:cNvCxnSpPr>
          <a:stCxn id="35" idx="3"/>
          <a:endCxn id="37" idx="1"/>
        </xdr:cNvCxnSpPr>
      </xdr:nvCxnSpPr>
      <xdr:spPr>
        <a:xfrm flipV="1">
          <a:off x="8020050" y="6705600"/>
          <a:ext cx="9144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2240</xdr:colOff>
      <xdr:row>32</xdr:row>
      <xdr:rowOff>0</xdr:rowOff>
    </xdr:from>
    <xdr:to>
      <xdr:col>22</xdr:col>
      <xdr:colOff>0</xdr:colOff>
      <xdr:row>32</xdr:row>
      <xdr:rowOff>0</xdr:rowOff>
    </xdr:to>
    <xdr:cxnSp macro="">
      <xdr:nvCxnSpPr>
        <xdr:cNvPr id="114" name="直接连接符 113">
          <a:extLst>
            <a:ext uri="{FF2B5EF4-FFF2-40B4-BE49-F238E27FC236}">
              <a16:creationId xmlns:a16="http://schemas.microsoft.com/office/drawing/2014/main" id="{72AD147E-1533-06E8-E2E7-6729ED66262F}"/>
            </a:ext>
          </a:extLst>
        </xdr:cNvPr>
        <xdr:cNvCxnSpPr>
          <a:stCxn id="37" idx="3"/>
          <a:endCxn id="40" idx="1"/>
        </xdr:cNvCxnSpPr>
      </xdr:nvCxnSpPr>
      <xdr:spPr>
        <a:xfrm>
          <a:off x="9851090" y="6705600"/>
          <a:ext cx="9121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2239</xdr:colOff>
      <xdr:row>32</xdr:row>
      <xdr:rowOff>0</xdr:rowOff>
    </xdr:from>
    <xdr:to>
      <xdr:col>26</xdr:col>
      <xdr:colOff>2</xdr:colOff>
      <xdr:row>32</xdr:row>
      <xdr:rowOff>0</xdr:rowOff>
    </xdr:to>
    <xdr:cxnSp macro="">
      <xdr:nvCxnSpPr>
        <xdr:cNvPr id="116" name="直接连接符 115">
          <a:extLst>
            <a:ext uri="{FF2B5EF4-FFF2-40B4-BE49-F238E27FC236}">
              <a16:creationId xmlns:a16="http://schemas.microsoft.com/office/drawing/2014/main" id="{712F9E5F-B29A-259C-99D8-2F91BB7C8C36}"/>
            </a:ext>
          </a:extLst>
        </xdr:cNvPr>
        <xdr:cNvCxnSpPr>
          <a:stCxn id="40" idx="3"/>
          <a:endCxn id="43" idx="1"/>
        </xdr:cNvCxnSpPr>
      </xdr:nvCxnSpPr>
      <xdr:spPr>
        <a:xfrm>
          <a:off x="11679889" y="6705600"/>
          <a:ext cx="91216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29</xdr:row>
      <xdr:rowOff>0</xdr:rowOff>
    </xdr:from>
    <xdr:to>
      <xdr:col>16</xdr:col>
      <xdr:colOff>0</xdr:colOff>
      <xdr:row>31</xdr:row>
      <xdr:rowOff>0</xdr:rowOff>
    </xdr:to>
    <xdr:cxnSp macro="">
      <xdr:nvCxnSpPr>
        <xdr:cNvPr id="118" name="直接连接符 117">
          <a:extLst>
            <a:ext uri="{FF2B5EF4-FFF2-40B4-BE49-F238E27FC236}">
              <a16:creationId xmlns:a16="http://schemas.microsoft.com/office/drawing/2014/main" id="{C311F128-BEDD-AD06-9045-AC2F61B8BBE9}"/>
            </a:ext>
          </a:extLst>
        </xdr:cNvPr>
        <xdr:cNvCxnSpPr>
          <a:stCxn id="35" idx="0"/>
          <a:endCxn id="36" idx="1"/>
        </xdr:cNvCxnSpPr>
      </xdr:nvCxnSpPr>
      <xdr:spPr>
        <a:xfrm flipV="1">
          <a:off x="7562850" y="6076950"/>
          <a:ext cx="457200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1120</xdr:colOff>
      <xdr:row>29</xdr:row>
      <xdr:rowOff>0</xdr:rowOff>
    </xdr:from>
    <xdr:to>
      <xdr:col>20</xdr:col>
      <xdr:colOff>0</xdr:colOff>
      <xdr:row>31</xdr:row>
      <xdr:rowOff>0</xdr:rowOff>
    </xdr:to>
    <xdr:cxnSp macro="">
      <xdr:nvCxnSpPr>
        <xdr:cNvPr id="120" name="直接连接符 119">
          <a:extLst>
            <a:ext uri="{FF2B5EF4-FFF2-40B4-BE49-F238E27FC236}">
              <a16:creationId xmlns:a16="http://schemas.microsoft.com/office/drawing/2014/main" id="{E7B3F374-E594-54E7-B095-50F75B85DE2A}"/>
            </a:ext>
          </a:extLst>
        </xdr:cNvPr>
        <xdr:cNvCxnSpPr>
          <a:stCxn id="37" idx="0"/>
          <a:endCxn id="38" idx="1"/>
        </xdr:cNvCxnSpPr>
      </xdr:nvCxnSpPr>
      <xdr:spPr>
        <a:xfrm flipV="1">
          <a:off x="9392770" y="6076950"/>
          <a:ext cx="456080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1120</xdr:colOff>
      <xdr:row>28</xdr:row>
      <xdr:rowOff>205627</xdr:rowOff>
    </xdr:from>
    <xdr:to>
      <xdr:col>24</xdr:col>
      <xdr:colOff>1</xdr:colOff>
      <xdr:row>31</xdr:row>
      <xdr:rowOff>0</xdr:rowOff>
    </xdr:to>
    <xdr:cxnSp macro="">
      <xdr:nvCxnSpPr>
        <xdr:cNvPr id="122" name="直接连接符 121">
          <a:extLst>
            <a:ext uri="{FF2B5EF4-FFF2-40B4-BE49-F238E27FC236}">
              <a16:creationId xmlns:a16="http://schemas.microsoft.com/office/drawing/2014/main" id="{014EE30C-3426-5645-F269-EEC634B9747A}"/>
            </a:ext>
          </a:extLst>
        </xdr:cNvPr>
        <xdr:cNvCxnSpPr>
          <a:stCxn id="40" idx="0"/>
          <a:endCxn id="42" idx="1"/>
        </xdr:cNvCxnSpPr>
      </xdr:nvCxnSpPr>
      <xdr:spPr>
        <a:xfrm flipV="1">
          <a:off x="11221570" y="6073027"/>
          <a:ext cx="456081" cy="4230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1120</xdr:colOff>
      <xdr:row>33</xdr:row>
      <xdr:rowOff>0</xdr:rowOff>
    </xdr:from>
    <xdr:to>
      <xdr:col>20</xdr:col>
      <xdr:colOff>0</xdr:colOff>
      <xdr:row>35</xdr:row>
      <xdr:rowOff>0</xdr:rowOff>
    </xdr:to>
    <xdr:cxnSp macro="">
      <xdr:nvCxnSpPr>
        <xdr:cNvPr id="124" name="直接连接符 123">
          <a:extLst>
            <a:ext uri="{FF2B5EF4-FFF2-40B4-BE49-F238E27FC236}">
              <a16:creationId xmlns:a16="http://schemas.microsoft.com/office/drawing/2014/main" id="{029A3BC2-9149-BA12-4374-04CA21A41795}"/>
            </a:ext>
          </a:extLst>
        </xdr:cNvPr>
        <xdr:cNvCxnSpPr>
          <a:stCxn id="37" idx="2"/>
          <a:endCxn id="39" idx="1"/>
        </xdr:cNvCxnSpPr>
      </xdr:nvCxnSpPr>
      <xdr:spPr>
        <a:xfrm>
          <a:off x="9392770" y="6915150"/>
          <a:ext cx="456080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38</xdr:row>
      <xdr:rowOff>0</xdr:rowOff>
    </xdr:from>
    <xdr:to>
      <xdr:col>18</xdr:col>
      <xdr:colOff>0</xdr:colOff>
      <xdr:row>39</xdr:row>
      <xdr:rowOff>205627</xdr:rowOff>
    </xdr:to>
    <xdr:cxnSp macro="">
      <xdr:nvCxnSpPr>
        <xdr:cNvPr id="126" name="直接连接符 125">
          <a:extLst>
            <a:ext uri="{FF2B5EF4-FFF2-40B4-BE49-F238E27FC236}">
              <a16:creationId xmlns:a16="http://schemas.microsoft.com/office/drawing/2014/main" id="{019C6A95-0B34-0E1A-5593-FD9E1EB5B678}"/>
            </a:ext>
          </a:extLst>
        </xdr:cNvPr>
        <xdr:cNvCxnSpPr>
          <a:stCxn id="44" idx="3"/>
          <a:endCxn id="45" idx="1"/>
        </xdr:cNvCxnSpPr>
      </xdr:nvCxnSpPr>
      <xdr:spPr>
        <a:xfrm>
          <a:off x="8020050" y="7962900"/>
          <a:ext cx="914400" cy="4151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39</xdr:row>
      <xdr:rowOff>205627</xdr:rowOff>
    </xdr:from>
    <xdr:to>
      <xdr:col>18</xdr:col>
      <xdr:colOff>0</xdr:colOff>
      <xdr:row>42</xdr:row>
      <xdr:rowOff>0</xdr:rowOff>
    </xdr:to>
    <xdr:cxnSp macro="">
      <xdr:nvCxnSpPr>
        <xdr:cNvPr id="128" name="直接连接符 127">
          <a:extLst>
            <a:ext uri="{FF2B5EF4-FFF2-40B4-BE49-F238E27FC236}">
              <a16:creationId xmlns:a16="http://schemas.microsoft.com/office/drawing/2014/main" id="{22AE7A10-22D7-0D3E-1369-A126C416E33B}"/>
            </a:ext>
          </a:extLst>
        </xdr:cNvPr>
        <xdr:cNvCxnSpPr>
          <a:stCxn id="46" idx="3"/>
          <a:endCxn id="45" idx="1"/>
        </xdr:cNvCxnSpPr>
      </xdr:nvCxnSpPr>
      <xdr:spPr>
        <a:xfrm flipV="1">
          <a:off x="8020050" y="8378077"/>
          <a:ext cx="914400" cy="4230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2240</xdr:colOff>
      <xdr:row>39</xdr:row>
      <xdr:rowOff>205627</xdr:rowOff>
    </xdr:from>
    <xdr:to>
      <xdr:col>22</xdr:col>
      <xdr:colOff>1</xdr:colOff>
      <xdr:row>40</xdr:row>
      <xdr:rowOff>1</xdr:rowOff>
    </xdr:to>
    <xdr:cxnSp macro="">
      <xdr:nvCxnSpPr>
        <xdr:cNvPr id="130" name="直接连接符 129">
          <a:extLst>
            <a:ext uri="{FF2B5EF4-FFF2-40B4-BE49-F238E27FC236}">
              <a16:creationId xmlns:a16="http://schemas.microsoft.com/office/drawing/2014/main" id="{7B09EB92-8185-844B-E652-D5D23AEDA4FB}"/>
            </a:ext>
          </a:extLst>
        </xdr:cNvPr>
        <xdr:cNvCxnSpPr>
          <a:stCxn id="45" idx="3"/>
          <a:endCxn id="47" idx="1"/>
        </xdr:cNvCxnSpPr>
      </xdr:nvCxnSpPr>
      <xdr:spPr>
        <a:xfrm>
          <a:off x="9851090" y="8378077"/>
          <a:ext cx="912161" cy="39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日期" displayName="日期" ref="B2:B7" totalsRowShown="0" dataDxfId="1">
  <autoFilter ref="B2:B7" xr:uid="{00000000-0009-0000-0100-000001000000}"/>
  <tableColumns count="1">
    <tableColumn id="1" xr3:uid="{00000000-0010-0000-0100-000001000000}" name="日期" dataDxfId="0">
      <calculatedColumnFormula>IFERROR(IF(LEN(#REF!)=0,"",IF(#REF!="年份",YEAR(#REF!),IF(#REF!="空白","",TEXT(#REF!,"m月")&amp;DAY(#REF!)&amp;"日"))),"")</calculatedColumnFormula>
    </tableColumn>
  </tableColumns>
  <tableStyleInfo name="信息时间线表格样式" showFirstColumn="0" showLastColumn="0" showRowStripes="1" showColumnStripes="0"/>
  <extLst>
    <ext xmlns:x14="http://schemas.microsoft.com/office/spreadsheetml/2009/9/main" uri="{504A1905-F514-4f6f-8877-14C23A59335A}">
      <x14:table altTextSummary="此表采用“图表数据”工作表的日期，并将其格式重设为日期月份格式，用于标注在“路线信息图”中。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年份" displayName="年份" ref="D2:D5" totalsRowShown="0">
  <autoFilter ref="D2:D5" xr:uid="{00000000-0009-0000-0100-000003000000}"/>
  <tableColumns count="1">
    <tableColumn id="1" xr3:uid="{00000000-0010-0000-0200-000001000000}" name="年份"/>
  </tableColumns>
  <tableStyleInfo name="信息时间线表格样式" showFirstColumn="0" showLastColumn="0" showRowStripes="1" showColumnStripes="0"/>
  <extLst>
    <ext xmlns:x14="http://schemas.microsoft.com/office/spreadsheetml/2009/9/main" uri="{504A1905-F514-4f6f-8877-14C23A59335A}">
      <x14:table altTextSummary="若要根据路线图进程来标注年份，须从日期中捕获年份。初始、中间和最后的日期用来标注路线信息图中的年份。"/>
    </ext>
  </extLst>
</table>
</file>

<file path=xl/theme/theme1.xml><?xml version="1.0" encoding="utf-8"?>
<a:theme xmlns:a="http://schemas.openxmlformats.org/drawingml/2006/main" name="Desert Sunset">
  <a:themeElements>
    <a:clrScheme name="Desert Suns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B4333"/>
      </a:accent1>
      <a:accent2>
        <a:srgbClr val="E96A63"/>
      </a:accent2>
      <a:accent3>
        <a:srgbClr val="F39863"/>
      </a:accent3>
      <a:accent4>
        <a:srgbClr val="FAC76C"/>
      </a:accent4>
      <a:accent5>
        <a:srgbClr val="6A5B96"/>
      </a:accent5>
      <a:accent6>
        <a:srgbClr val="C27D5C"/>
      </a:accent6>
      <a:hlink>
        <a:srgbClr val="E96187"/>
      </a:hlink>
      <a:folHlink>
        <a:srgbClr val="9B86BE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B4F0-358A-46B9-A934-D6EA54914AA7}">
  <dimension ref="B1:P51"/>
  <sheetViews>
    <sheetView workbookViewId="0">
      <selection activeCell="E4" sqref="E4"/>
    </sheetView>
  </sheetViews>
  <sheetFormatPr defaultRowHeight="15.6" x14ac:dyDescent="0.35"/>
  <cols>
    <col min="2" max="2" width="39.08984375" bestFit="1" customWidth="1"/>
    <col min="4" max="8" width="10.81640625" customWidth="1"/>
  </cols>
  <sheetData>
    <row r="1" spans="2:8" x14ac:dyDescent="0.35">
      <c r="B1" t="s">
        <v>57</v>
      </c>
      <c r="C1" t="s">
        <v>58</v>
      </c>
      <c r="D1" t="s">
        <v>59</v>
      </c>
      <c r="E1" t="s">
        <v>60</v>
      </c>
      <c r="F1" t="s">
        <v>62</v>
      </c>
      <c r="G1" t="s">
        <v>63</v>
      </c>
      <c r="H1" t="s">
        <v>64</v>
      </c>
    </row>
    <row r="2" spans="2:8" x14ac:dyDescent="0.35">
      <c r="B2" s="9" t="s">
        <v>18</v>
      </c>
      <c r="C2">
        <f>LEN(B2)-LEN(SUBSTITUTE(B2,"★",""))</f>
        <v>0</v>
      </c>
      <c r="D2" t="str">
        <f>L$46&amp;"黄金"</f>
        <v>50黄金</v>
      </c>
      <c r="E2" t="str">
        <f t="shared" ref="E2:G2" si="0">M$46&amp;"黄金"</f>
        <v>100黄金</v>
      </c>
      <c r="F2" t="str">
        <f t="shared" si="0"/>
        <v>150黄金</v>
      </c>
      <c r="G2" t="str">
        <f t="shared" si="0"/>
        <v>200黄金</v>
      </c>
      <c r="H2" t="str">
        <f>IF(VALUE(SUBSTITUTE(精通规划图!$C$13,"/",""))&lt;VALUE(SUBSTITUTE(H$1,"阶","")),"X","")</f>
        <v>X</v>
      </c>
    </row>
    <row r="3" spans="2:8" x14ac:dyDescent="0.35">
      <c r="B3" s="9" t="s">
        <v>19</v>
      </c>
      <c r="C3">
        <f t="shared" ref="C3:C40" si="1">LEN(B3)-LEN(SUBSTITUTE(B3,"★",""))</f>
        <v>0</v>
      </c>
      <c r="D3" t="str">
        <f>L$46&amp;"黄金"</f>
        <v>50黄金</v>
      </c>
      <c r="E3" t="str">
        <f t="shared" ref="E3" si="2">M$46&amp;"黄金"</f>
        <v>100黄金</v>
      </c>
      <c r="F3" t="str">
        <f t="shared" ref="F3" si="3">N$46&amp;"黄金"</f>
        <v>150黄金</v>
      </c>
      <c r="G3" t="str">
        <f t="shared" ref="G3" si="4">O$46&amp;"黄金"</f>
        <v>200黄金</v>
      </c>
      <c r="H3" t="str">
        <f>IF(VALUE(SUBSTITUTE(精通规划图!$F$13,"/",""))&lt;VALUE(SUBSTITUTE(H$1,"阶","")),"X","")</f>
        <v>X</v>
      </c>
    </row>
    <row r="4" spans="2:8" ht="31.2" x14ac:dyDescent="0.35">
      <c r="B4" s="9" t="s">
        <v>20</v>
      </c>
      <c r="C4">
        <f t="shared" si="1"/>
        <v>1</v>
      </c>
      <c r="D4" t="str">
        <f>_xlfn.TEXTJOIN("黄金，"&amp;CHAR(10),TRUE,L$48,L$49)&amp;"能量块"</f>
        <v>200黄金，
75能量块</v>
      </c>
      <c r="E4" t="str">
        <f t="shared" ref="E4:H4" si="5">_xlfn.TEXTJOIN("黄金，"&amp;CHAR(10),TRUE,M$48,M$49)&amp;"能量块"</f>
        <v>400黄金，
75能量块</v>
      </c>
      <c r="F4" t="str">
        <f t="shared" si="5"/>
        <v>600黄金，
150能量块</v>
      </c>
      <c r="G4" t="str">
        <f t="shared" si="5"/>
        <v>800黄金，
150能量块</v>
      </c>
      <c r="H4" t="str">
        <f t="shared" si="5"/>
        <v>1000黄金，
225能量块</v>
      </c>
    </row>
    <row r="5" spans="2:8" x14ac:dyDescent="0.35">
      <c r="B5" s="9" t="s">
        <v>21</v>
      </c>
      <c r="C5">
        <f t="shared" si="1"/>
        <v>0</v>
      </c>
      <c r="D5" t="str">
        <f>L$46&amp;"黄金"</f>
        <v>50黄金</v>
      </c>
      <c r="E5" t="str">
        <f t="shared" ref="E5" si="6">M$46&amp;"黄金"</f>
        <v>100黄金</v>
      </c>
      <c r="F5" t="str">
        <f t="shared" ref="F5" si="7">N$46&amp;"黄金"</f>
        <v>150黄金</v>
      </c>
      <c r="G5" t="str">
        <f t="shared" ref="G5:H10" si="8">O$46&amp;"黄金"</f>
        <v>200黄金</v>
      </c>
      <c r="H5" t="str">
        <f t="shared" si="8"/>
        <v>250黄金</v>
      </c>
    </row>
    <row r="6" spans="2:8" ht="31.2" x14ac:dyDescent="0.35">
      <c r="B6" s="9" t="s">
        <v>22</v>
      </c>
      <c r="C6">
        <f t="shared" si="1"/>
        <v>1</v>
      </c>
      <c r="D6" t="str">
        <f>_xlfn.TEXTJOIN("黄金，"&amp;CHAR(10),TRUE,L$48,L$49)&amp;"能量块"</f>
        <v>200黄金，
75能量块</v>
      </c>
      <c r="E6" t="str">
        <f t="shared" ref="E6" si="9">_xlfn.TEXTJOIN("黄金，"&amp;CHAR(10),TRUE,M$48,M$49)&amp;"能量块"</f>
        <v>400黄金，
75能量块</v>
      </c>
      <c r="F6" t="str">
        <f t="shared" ref="F6" si="10">_xlfn.TEXTJOIN("黄金，"&amp;CHAR(10),TRUE,N$48,N$49)&amp;"能量块"</f>
        <v>600黄金，
150能量块</v>
      </c>
      <c r="G6" t="str">
        <f t="shared" ref="G6" si="11">_xlfn.TEXTJOIN("黄金，"&amp;CHAR(10),TRUE,O$48,O$49)&amp;"能量块"</f>
        <v>800黄金，
150能量块</v>
      </c>
      <c r="H6" t="str">
        <f t="shared" ref="H6" si="12">_xlfn.TEXTJOIN("黄金，"&amp;CHAR(10),TRUE,P$48,P$49)&amp;"能量块"</f>
        <v>1000黄金，
225能量块</v>
      </c>
    </row>
    <row r="7" spans="2:8" x14ac:dyDescent="0.35">
      <c r="B7" s="9" t="s">
        <v>23</v>
      </c>
      <c r="C7">
        <f t="shared" si="1"/>
        <v>0</v>
      </c>
      <c r="D7" t="str">
        <f t="shared" ref="D7:D8" si="13">L$46&amp;"黄金"</f>
        <v>50黄金</v>
      </c>
      <c r="E7" t="str">
        <f t="shared" ref="E7:E8" si="14">M$46&amp;"黄金"</f>
        <v>100黄金</v>
      </c>
      <c r="F7" t="str">
        <f t="shared" ref="F7:F8" si="15">N$46&amp;"黄金"</f>
        <v>150黄金</v>
      </c>
      <c r="G7" t="str">
        <f t="shared" ref="G7:G8" si="16">O$46&amp;"黄金"</f>
        <v>200黄金</v>
      </c>
      <c r="H7" t="str">
        <f t="shared" si="8"/>
        <v>250黄金</v>
      </c>
    </row>
    <row r="8" spans="2:8" x14ac:dyDescent="0.35">
      <c r="B8" s="9" t="s">
        <v>24</v>
      </c>
      <c r="C8">
        <f t="shared" si="1"/>
        <v>0</v>
      </c>
      <c r="D8" t="str">
        <f t="shared" si="13"/>
        <v>50黄金</v>
      </c>
      <c r="E8" t="str">
        <f t="shared" si="14"/>
        <v>100黄金</v>
      </c>
      <c r="F8" t="str">
        <f t="shared" si="15"/>
        <v>150黄金</v>
      </c>
      <c r="G8" t="str">
        <f t="shared" si="16"/>
        <v>200黄金</v>
      </c>
      <c r="H8" t="str">
        <f t="shared" si="8"/>
        <v>250黄金</v>
      </c>
    </row>
    <row r="9" spans="2:8" ht="31.2" x14ac:dyDescent="0.35">
      <c r="B9" s="9" t="s">
        <v>25</v>
      </c>
      <c r="C9">
        <f t="shared" si="1"/>
        <v>1</v>
      </c>
      <c r="D9" t="str">
        <f>_xlfn.TEXTJOIN("黄金，"&amp;CHAR(10),TRUE,L$48,L$49)&amp;"能量块"</f>
        <v>200黄金，
75能量块</v>
      </c>
      <c r="E9" t="str">
        <f t="shared" ref="E9" si="17">_xlfn.TEXTJOIN("黄金，"&amp;CHAR(10),TRUE,M$48,M$49)&amp;"能量块"</f>
        <v>400黄金，
75能量块</v>
      </c>
      <c r="F9" t="str">
        <f t="shared" ref="F9" si="18">_xlfn.TEXTJOIN("黄金，"&amp;CHAR(10),TRUE,N$48,N$49)&amp;"能量块"</f>
        <v>600黄金，
150能量块</v>
      </c>
      <c r="G9" t="str">
        <f t="shared" ref="G9" si="19">_xlfn.TEXTJOIN("黄金，"&amp;CHAR(10),TRUE,O$48,O$49)&amp;"能量块"</f>
        <v>800黄金，
150能量块</v>
      </c>
      <c r="H9" t="str">
        <f t="shared" ref="H9" si="20">_xlfn.TEXTJOIN("黄金，"&amp;CHAR(10),TRUE,P$48,P$49)&amp;"能量块"</f>
        <v>1000黄金，
225能量块</v>
      </c>
    </row>
    <row r="10" spans="2:8" x14ac:dyDescent="0.35">
      <c r="B10" s="9" t="s">
        <v>26</v>
      </c>
      <c r="C10">
        <f t="shared" si="1"/>
        <v>0</v>
      </c>
      <c r="D10" t="str">
        <f>L$46&amp;"黄金"</f>
        <v>50黄金</v>
      </c>
      <c r="E10" t="str">
        <f t="shared" ref="E10" si="21">M$46&amp;"黄金"</f>
        <v>100黄金</v>
      </c>
      <c r="F10" t="str">
        <f t="shared" ref="F10" si="22">N$46&amp;"黄金"</f>
        <v>150黄金</v>
      </c>
      <c r="G10" t="str">
        <f t="shared" ref="G10" si="23">O$46&amp;"黄金"</f>
        <v>200黄金</v>
      </c>
      <c r="H10" t="str">
        <f t="shared" si="8"/>
        <v>250黄金</v>
      </c>
    </row>
    <row r="11" spans="2:8" x14ac:dyDescent="0.35">
      <c r="B11" s="9" t="s">
        <v>27</v>
      </c>
      <c r="C11">
        <f t="shared" si="1"/>
        <v>2</v>
      </c>
      <c r="D11" t="str">
        <f>TEXT(L$50+L$51,"0")&amp;"能量块"</f>
        <v>352能量块</v>
      </c>
      <c r="E11" t="str">
        <f t="shared" ref="E11:H11" si="24">TEXT(M$50+M$51,"0")&amp;"能量块"</f>
        <v>354能量块</v>
      </c>
      <c r="F11" t="str">
        <f t="shared" si="24"/>
        <v>706能量块</v>
      </c>
      <c r="G11" t="str">
        <f t="shared" si="24"/>
        <v>708能量块</v>
      </c>
      <c r="H11" t="str">
        <f t="shared" si="24"/>
        <v>1060能量块</v>
      </c>
    </row>
    <row r="12" spans="2:8" ht="31.2" x14ac:dyDescent="0.35">
      <c r="B12" s="9" t="s">
        <v>28</v>
      </c>
      <c r="C12">
        <f t="shared" si="1"/>
        <v>1</v>
      </c>
      <c r="D12" t="str">
        <f>_xlfn.TEXTJOIN("黄金，"&amp;CHAR(10),TRUE,L$48,L$49)&amp;"能量块"</f>
        <v>200黄金，
75能量块</v>
      </c>
      <c r="E12" t="str">
        <f t="shared" ref="E12" si="25">_xlfn.TEXTJOIN("黄金，"&amp;CHAR(10),TRUE,M$48,M$49)&amp;"能量块"</f>
        <v>400黄金，
75能量块</v>
      </c>
      <c r="F12" t="str">
        <f t="shared" ref="F12" si="26">_xlfn.TEXTJOIN("黄金，"&amp;CHAR(10),TRUE,N$48,N$49)&amp;"能量块"</f>
        <v>600黄金，
150能量块</v>
      </c>
      <c r="G12" t="str">
        <f>IF(VALUE(SUBSTITUTE(精通规划图!$S$5,"/",""))&lt;VALUE(SUBSTITUTE(G$1,"阶","")),"X","")</f>
        <v>X</v>
      </c>
      <c r="H12" t="str">
        <f>IF(VALUE(SUBSTITUTE(精通规划图!$S$5,"/",""))&lt;VALUE(SUBSTITUTE(H$1,"阶","")),"X","")</f>
        <v>X</v>
      </c>
    </row>
    <row r="13" spans="2:8" x14ac:dyDescent="0.35">
      <c r="B13" s="9" t="s">
        <v>29</v>
      </c>
      <c r="C13">
        <f t="shared" si="1"/>
        <v>2</v>
      </c>
      <c r="D13" t="str">
        <f t="shared" ref="D13:D14" si="27">TEXT(L$50+L$51,"0")&amp;"能量块"</f>
        <v>352能量块</v>
      </c>
      <c r="E13" t="str">
        <f t="shared" ref="E13:E14" si="28">TEXT(M$50+M$51,"0")&amp;"能量块"</f>
        <v>354能量块</v>
      </c>
      <c r="F13" t="str">
        <f t="shared" ref="F13:F14" si="29">TEXT(N$50+N$51,"0")&amp;"能量块"</f>
        <v>706能量块</v>
      </c>
      <c r="G13" t="str">
        <f t="shared" ref="G13:G14" si="30">TEXT(O$50+O$51,"0")&amp;"能量块"</f>
        <v>708能量块</v>
      </c>
      <c r="H13" t="str">
        <f t="shared" ref="H13:H14" si="31">TEXT(P$50+P$51,"0")&amp;"能量块"</f>
        <v>1060能量块</v>
      </c>
    </row>
    <row r="14" spans="2:8" x14ac:dyDescent="0.35">
      <c r="B14" s="9" t="s">
        <v>30</v>
      </c>
      <c r="C14">
        <f t="shared" si="1"/>
        <v>2</v>
      </c>
      <c r="D14" t="str">
        <f t="shared" si="27"/>
        <v>352能量块</v>
      </c>
      <c r="E14" t="str">
        <f t="shared" si="28"/>
        <v>354能量块</v>
      </c>
      <c r="F14" t="str">
        <f t="shared" si="29"/>
        <v>706能量块</v>
      </c>
      <c r="G14" t="str">
        <f t="shared" si="30"/>
        <v>708能量块</v>
      </c>
      <c r="H14" t="str">
        <f t="shared" si="31"/>
        <v>1060能量块</v>
      </c>
    </row>
    <row r="15" spans="2:8" ht="31.2" x14ac:dyDescent="0.35">
      <c r="B15" s="9" t="s">
        <v>31</v>
      </c>
      <c r="C15">
        <f t="shared" si="1"/>
        <v>1</v>
      </c>
      <c r="D15" t="str">
        <f>_xlfn.TEXTJOIN("黄金，"&amp;CHAR(10),TRUE,L$48,L$49)&amp;"能量块"</f>
        <v>200黄金，
75能量块</v>
      </c>
      <c r="E15" t="str">
        <f t="shared" ref="E15:E16" si="32">_xlfn.TEXTJOIN("黄金，"&amp;CHAR(10),TRUE,M$48,M$49)&amp;"能量块"</f>
        <v>400黄金，
75能量块</v>
      </c>
      <c r="F15" t="str">
        <f t="shared" ref="F15:F16" si="33">_xlfn.TEXTJOIN("黄金，"&amp;CHAR(10),TRUE,N$48,N$49)&amp;"能量块"</f>
        <v>600黄金，
150能量块</v>
      </c>
      <c r="G15" t="str">
        <f t="shared" ref="G15:G16" si="34">_xlfn.TEXTJOIN("黄金，"&amp;CHAR(10),TRUE,O$48,O$49)&amp;"能量块"</f>
        <v>800黄金，
150能量块</v>
      </c>
      <c r="H15" t="str">
        <f t="shared" ref="H15:H16" si="35">_xlfn.TEXTJOIN("黄金，"&amp;CHAR(10),TRUE,P$48,P$49)&amp;"能量块"</f>
        <v>1000黄金，
225能量块</v>
      </c>
    </row>
    <row r="16" spans="2:8" ht="31.2" x14ac:dyDescent="0.35">
      <c r="B16" s="9" t="s">
        <v>32</v>
      </c>
      <c r="C16">
        <f t="shared" si="1"/>
        <v>1</v>
      </c>
      <c r="D16" t="str">
        <f>_xlfn.TEXTJOIN("黄金，"&amp;CHAR(10),TRUE,L$48,L$49)&amp;"能量块"</f>
        <v>200黄金，
75能量块</v>
      </c>
      <c r="E16" t="str">
        <f t="shared" si="32"/>
        <v>400黄金，
75能量块</v>
      </c>
      <c r="F16" t="str">
        <f t="shared" si="33"/>
        <v>600黄金，
150能量块</v>
      </c>
      <c r="G16" t="str">
        <f t="shared" si="34"/>
        <v>800黄金，
150能量块</v>
      </c>
      <c r="H16" t="str">
        <f t="shared" si="35"/>
        <v>1000黄金，
225能量块</v>
      </c>
    </row>
    <row r="17" spans="2:8" x14ac:dyDescent="0.35">
      <c r="B17" s="9" t="s">
        <v>33</v>
      </c>
      <c r="C17">
        <f t="shared" si="1"/>
        <v>2</v>
      </c>
      <c r="D17" t="str">
        <f t="shared" ref="D17:D18" si="36">TEXT(L$50+L$51,"0")&amp;"能量块"</f>
        <v>352能量块</v>
      </c>
      <c r="E17" t="str">
        <f t="shared" ref="E17:E18" si="37">TEXT(M$50+M$51,"0")&amp;"能量块"</f>
        <v>354能量块</v>
      </c>
      <c r="F17" t="str">
        <f t="shared" ref="F17:F18" si="38">TEXT(N$50+N$51,"0")&amp;"能量块"</f>
        <v>706能量块</v>
      </c>
      <c r="G17" t="str">
        <f t="shared" ref="G17:G18" si="39">TEXT(O$50+O$51,"0")&amp;"能量块"</f>
        <v>708能量块</v>
      </c>
      <c r="H17" t="str">
        <f t="shared" ref="H17:H18" si="40">TEXT(P$50+P$51,"0")&amp;"能量块"</f>
        <v>1060能量块</v>
      </c>
    </row>
    <row r="18" spans="2:8" x14ac:dyDescent="0.35">
      <c r="B18" s="9" t="s">
        <v>34</v>
      </c>
      <c r="C18">
        <f t="shared" si="1"/>
        <v>2</v>
      </c>
      <c r="D18" t="str">
        <f t="shared" si="36"/>
        <v>352能量块</v>
      </c>
      <c r="E18" t="str">
        <f t="shared" si="37"/>
        <v>354能量块</v>
      </c>
      <c r="F18" t="str">
        <f t="shared" si="38"/>
        <v>706能量块</v>
      </c>
      <c r="G18" t="str">
        <f t="shared" si="39"/>
        <v>708能量块</v>
      </c>
      <c r="H18" t="str">
        <f t="shared" si="40"/>
        <v>1060能量块</v>
      </c>
    </row>
    <row r="19" spans="2:8" ht="31.2" x14ac:dyDescent="0.35">
      <c r="B19" s="9" t="s">
        <v>35</v>
      </c>
      <c r="C19">
        <f t="shared" si="1"/>
        <v>1</v>
      </c>
      <c r="D19" t="str">
        <f>_xlfn.TEXTJOIN("黄金，"&amp;CHAR(10),TRUE,L$48,L$49)&amp;"能量块"</f>
        <v>200黄金，
75能量块</v>
      </c>
      <c r="E19" t="str">
        <f t="shared" ref="E19" si="41">_xlfn.TEXTJOIN("黄金，"&amp;CHAR(10),TRUE,M$48,M$49)&amp;"能量块"</f>
        <v>400黄金，
75能量块</v>
      </c>
      <c r="F19" t="str">
        <f t="shared" ref="F19" si="42">_xlfn.TEXTJOIN("黄金，"&amp;CHAR(10),TRUE,N$48,N$49)&amp;"能量块"</f>
        <v>600黄金，
150能量块</v>
      </c>
      <c r="G19" t="str">
        <f t="shared" ref="G19" si="43">_xlfn.TEXTJOIN("黄金，"&amp;CHAR(10),TRUE,O$48,O$49)&amp;"能量块"</f>
        <v>800黄金，
150能量块</v>
      </c>
      <c r="H19" t="str">
        <f t="shared" ref="H19" si="44">_xlfn.TEXTJOIN("黄金，"&amp;CHAR(10),TRUE,P$48,P$49)&amp;"能量块"</f>
        <v>1000黄金，
225能量块</v>
      </c>
    </row>
    <row r="20" spans="2:8" x14ac:dyDescent="0.35">
      <c r="B20" s="9" t="s">
        <v>36</v>
      </c>
      <c r="C20">
        <f t="shared" si="1"/>
        <v>2</v>
      </c>
      <c r="D20" t="str">
        <f>TEXT(L$50+L$51,"0")&amp;"能量块"</f>
        <v>352能量块</v>
      </c>
      <c r="E20" t="str">
        <f t="shared" ref="E20" si="45">TEXT(M$50+M$51,"0")&amp;"能量块"</f>
        <v>354能量块</v>
      </c>
      <c r="F20" t="str">
        <f t="shared" ref="F20" si="46">TEXT(N$50+N$51,"0")&amp;"能量块"</f>
        <v>706能量块</v>
      </c>
      <c r="G20" t="str">
        <f t="shared" ref="G20" si="47">TEXT(O$50+O$51,"0")&amp;"能量块"</f>
        <v>708能量块</v>
      </c>
      <c r="H20" t="str">
        <f t="shared" ref="H20" si="48">TEXT(P$50+P$51,"0")&amp;"能量块"</f>
        <v>1060能量块</v>
      </c>
    </row>
    <row r="21" spans="2:8" x14ac:dyDescent="0.35">
      <c r="B21" s="10" t="s">
        <v>37</v>
      </c>
      <c r="C21">
        <f t="shared" si="1"/>
        <v>0</v>
      </c>
      <c r="D21" t="str">
        <f t="shared" ref="D21:D22" si="49">L$46&amp;"黄金"</f>
        <v>50黄金</v>
      </c>
      <c r="E21" t="str">
        <f t="shared" ref="E21:E22" si="50">M$46&amp;"黄金"</f>
        <v>100黄金</v>
      </c>
      <c r="F21" t="str">
        <f t="shared" ref="F21:F22" si="51">N$46&amp;"黄金"</f>
        <v>150黄金</v>
      </c>
      <c r="G21" t="str">
        <f t="shared" ref="G21:G22" si="52">O$46&amp;"黄金"</f>
        <v>200黄金</v>
      </c>
      <c r="H21" t="str">
        <f>IF(VALUE(SUBSTITUTE(精通规划图!$C$36,"/",""))&lt;VALUE(SUBSTITUTE(H$1,"阶","")),"X","")</f>
        <v>X</v>
      </c>
    </row>
    <row r="22" spans="2:8" x14ac:dyDescent="0.35">
      <c r="B22" s="10" t="s">
        <v>38</v>
      </c>
      <c r="C22">
        <f t="shared" si="1"/>
        <v>0</v>
      </c>
      <c r="D22" t="str">
        <f t="shared" si="49"/>
        <v>50黄金</v>
      </c>
      <c r="E22" t="str">
        <f t="shared" si="50"/>
        <v>100黄金</v>
      </c>
      <c r="F22" t="str">
        <f t="shared" si="51"/>
        <v>150黄金</v>
      </c>
      <c r="G22" t="str">
        <f t="shared" si="52"/>
        <v>200黄金</v>
      </c>
      <c r="H22" t="str">
        <f>IF(VALUE(SUBSTITUTE(精通规划图!$F$36,"/",""))&lt;VALUE(SUBSTITUTE(H$1,"阶","")),"X","")</f>
        <v>X</v>
      </c>
    </row>
    <row r="23" spans="2:8" ht="31.2" x14ac:dyDescent="0.35">
      <c r="B23" s="10" t="s">
        <v>39</v>
      </c>
      <c r="C23">
        <f t="shared" si="1"/>
        <v>1</v>
      </c>
      <c r="D23" t="str">
        <f>_xlfn.TEXTJOIN("黄金，"&amp;CHAR(10),TRUE,L$48,L$49)&amp;"能量块"</f>
        <v>200黄金，
75能量块</v>
      </c>
      <c r="E23" t="str">
        <f t="shared" ref="E23" si="53">_xlfn.TEXTJOIN("黄金，"&amp;CHAR(10),TRUE,M$48,M$49)&amp;"能量块"</f>
        <v>400黄金，
75能量块</v>
      </c>
      <c r="F23" t="str">
        <f t="shared" ref="F23" si="54">_xlfn.TEXTJOIN("黄金，"&amp;CHAR(10),TRUE,N$48,N$49)&amp;"能量块"</f>
        <v>600黄金，
150能量块</v>
      </c>
      <c r="G23" t="str">
        <f>IF(VALUE(SUBSTITUTE(精通规划图!$H$32,"/",""))&lt;VALUE(SUBSTITUTE(G$1,"阶","")),"X","")</f>
        <v>X</v>
      </c>
      <c r="H23" t="str">
        <f>IF(VALUE(SUBSTITUTE(精通规划图!$H$32,"/",""))&lt;VALUE(SUBSTITUTE(H$1,"阶","")),"X","")</f>
        <v>X</v>
      </c>
    </row>
    <row r="24" spans="2:8" ht="31.2" x14ac:dyDescent="0.35">
      <c r="B24" s="10" t="s">
        <v>40</v>
      </c>
      <c r="C24">
        <f t="shared" si="1"/>
        <v>1</v>
      </c>
      <c r="D24" t="str">
        <f>_xlfn.TEXTJOIN("黄金，"&amp;CHAR(10),TRUE,L$48,L$49)&amp;"能量块"</f>
        <v>200黄金，
75能量块</v>
      </c>
      <c r="E24" t="str">
        <f t="shared" ref="E24" si="55">_xlfn.TEXTJOIN("黄金，"&amp;CHAR(10),TRUE,M$48,M$49)&amp;"能量块"</f>
        <v>400黄金，
75能量块</v>
      </c>
      <c r="F24" t="str">
        <f t="shared" ref="F24" si="56">_xlfn.TEXTJOIN("黄金，"&amp;CHAR(10),TRUE,N$48,N$49)&amp;"能量块"</f>
        <v>600黄金，
150能量块</v>
      </c>
      <c r="G24" t="str">
        <f t="shared" ref="G24" si="57">_xlfn.TEXTJOIN("黄金，"&amp;CHAR(10),TRUE,O$48,O$49)&amp;"能量块"</f>
        <v>800黄金，
150能量块</v>
      </c>
      <c r="H24" t="str">
        <f t="shared" ref="H24" si="58">_xlfn.TEXTJOIN("黄金，"&amp;CHAR(10),TRUE,P$48,P$49)&amp;"能量块"</f>
        <v>1000黄金，
225能量块</v>
      </c>
    </row>
    <row r="25" spans="2:8" x14ac:dyDescent="0.35">
      <c r="B25" s="10" t="s">
        <v>41</v>
      </c>
      <c r="C25">
        <f t="shared" si="1"/>
        <v>0</v>
      </c>
      <c r="D25" t="str">
        <f t="shared" ref="D25:D26" si="59">L$46&amp;"黄金"</f>
        <v>50黄金</v>
      </c>
      <c r="E25" t="str">
        <f t="shared" ref="E25:E26" si="60">M$46&amp;"黄金"</f>
        <v>100黄金</v>
      </c>
      <c r="F25" t="str">
        <f t="shared" ref="F25:F26" si="61">N$46&amp;"黄金"</f>
        <v>150黄金</v>
      </c>
      <c r="G25" t="str">
        <f t="shared" ref="G25:H26" si="62">O$46&amp;"黄金"</f>
        <v>200黄金</v>
      </c>
      <c r="H25" t="str">
        <f t="shared" si="62"/>
        <v>250黄金</v>
      </c>
    </row>
    <row r="26" spans="2:8" x14ac:dyDescent="0.35">
      <c r="B26" s="10" t="s">
        <v>42</v>
      </c>
      <c r="C26">
        <f t="shared" si="1"/>
        <v>0</v>
      </c>
      <c r="D26" t="str">
        <f t="shared" si="59"/>
        <v>50黄金</v>
      </c>
      <c r="E26" t="str">
        <f t="shared" si="60"/>
        <v>100黄金</v>
      </c>
      <c r="F26" t="str">
        <f t="shared" si="61"/>
        <v>150黄金</v>
      </c>
      <c r="G26" t="str">
        <f t="shared" si="62"/>
        <v>200黄金</v>
      </c>
      <c r="H26" t="str">
        <f t="shared" si="62"/>
        <v>250黄金</v>
      </c>
    </row>
    <row r="27" spans="2:8" ht="31.2" x14ac:dyDescent="0.35">
      <c r="B27" s="10" t="s">
        <v>43</v>
      </c>
      <c r="C27">
        <f t="shared" si="1"/>
        <v>1</v>
      </c>
      <c r="D27" t="str">
        <f>_xlfn.TEXTJOIN("黄金，"&amp;CHAR(10),TRUE,L$48,L$49)&amp;"能量块"</f>
        <v>200黄金，
75能量块</v>
      </c>
      <c r="E27" t="str">
        <f t="shared" ref="E27" si="63">_xlfn.TEXTJOIN("黄金，"&amp;CHAR(10),TRUE,M$48,M$49)&amp;"能量块"</f>
        <v>400黄金，
75能量块</v>
      </c>
      <c r="F27" t="str">
        <f t="shared" ref="F27" si="64">_xlfn.TEXTJOIN("黄金，"&amp;CHAR(10),TRUE,N$48,N$49)&amp;"能量块"</f>
        <v>600黄金，
150能量块</v>
      </c>
      <c r="G27" t="str">
        <f t="shared" ref="G27" si="65">_xlfn.TEXTJOIN("黄金，"&amp;CHAR(10),TRUE,O$48,O$49)&amp;"能量块"</f>
        <v>800黄金，
150能量块</v>
      </c>
      <c r="H27" t="str">
        <f t="shared" ref="H27" si="66">_xlfn.TEXTJOIN("黄金，"&amp;CHAR(10),TRUE,P$48,P$49)&amp;"能量块"</f>
        <v>1000黄金，
225能量块</v>
      </c>
    </row>
    <row r="28" spans="2:8" x14ac:dyDescent="0.35">
      <c r="B28" s="10" t="s">
        <v>44</v>
      </c>
      <c r="C28">
        <f t="shared" si="1"/>
        <v>0</v>
      </c>
      <c r="D28" t="str">
        <f>L$46&amp;"黄金"</f>
        <v>50黄金</v>
      </c>
      <c r="E28" t="str">
        <f t="shared" ref="E28" si="67">M$46&amp;"黄金"</f>
        <v>100黄金</v>
      </c>
      <c r="F28" t="str">
        <f t="shared" ref="F28" si="68">N$46&amp;"黄金"</f>
        <v>150黄金</v>
      </c>
      <c r="G28" t="str">
        <f t="shared" ref="G28:H28" si="69">O$46&amp;"黄金"</f>
        <v>200黄金</v>
      </c>
      <c r="H28" t="str">
        <f t="shared" si="69"/>
        <v>250黄金</v>
      </c>
    </row>
    <row r="29" spans="2:8" ht="31.2" x14ac:dyDescent="0.35">
      <c r="B29" s="10" t="s">
        <v>45</v>
      </c>
      <c r="C29">
        <f t="shared" si="1"/>
        <v>1</v>
      </c>
      <c r="D29" t="str">
        <f>_xlfn.TEXTJOIN("黄金，"&amp;CHAR(10),TRUE,L$48,L$49)&amp;"能量块"</f>
        <v>200黄金，
75能量块</v>
      </c>
      <c r="E29" t="str">
        <f t="shared" ref="E29" si="70">_xlfn.TEXTJOIN("黄金，"&amp;CHAR(10),TRUE,M$48,M$49)&amp;"能量块"</f>
        <v>400黄金，
75能量块</v>
      </c>
      <c r="F29" t="str">
        <f t="shared" ref="F29" si="71">_xlfn.TEXTJOIN("黄金，"&amp;CHAR(10),TRUE,N$48,N$49)&amp;"能量块"</f>
        <v>600黄金，
150能量块</v>
      </c>
      <c r="G29" t="str">
        <f>IF(VALUE(SUBSTITUTE(精通规划图!$P$34,"/",""))&lt;VALUE(SUBSTITUTE(G$1,"阶","")),"X","")</f>
        <v>X</v>
      </c>
      <c r="H29" t="str">
        <f>IF(VALUE(SUBSTITUTE(精通规划图!$P$34,"/",""))&lt;VALUE(SUBSTITUTE(H$1,"阶","")),"X","")</f>
        <v>X</v>
      </c>
    </row>
    <row r="30" spans="2:8" ht="31.2" x14ac:dyDescent="0.35">
      <c r="B30" s="10" t="s">
        <v>46</v>
      </c>
      <c r="C30">
        <f t="shared" si="1"/>
        <v>1</v>
      </c>
      <c r="D30" t="str">
        <f>_xlfn.TEXTJOIN("黄金，"&amp;CHAR(10),TRUE,L$48,L$49)&amp;"能量块"</f>
        <v>200黄金，
75能量块</v>
      </c>
      <c r="E30" t="str">
        <f t="shared" ref="E30" si="72">_xlfn.TEXTJOIN("黄金，"&amp;CHAR(10),TRUE,M$48,M$49)&amp;"能量块"</f>
        <v>400黄金，
75能量块</v>
      </c>
      <c r="F30" t="str">
        <f t="shared" ref="F30" si="73">_xlfn.TEXTJOIN("黄金，"&amp;CHAR(10),TRUE,N$48,N$49)&amp;"能量块"</f>
        <v>600黄金，
150能量块</v>
      </c>
      <c r="G30" t="str">
        <f t="shared" ref="G30" si="74">_xlfn.TEXTJOIN("黄金，"&amp;CHAR(10),TRUE,O$48,O$49)&amp;"能量块"</f>
        <v>800黄金，
150能量块</v>
      </c>
      <c r="H30" t="str">
        <f t="shared" ref="H30" si="75">_xlfn.TEXTJOIN("黄金，"&amp;CHAR(10),TRUE,P$48,P$49)&amp;"能量块"</f>
        <v>1000黄金，
225能量块</v>
      </c>
    </row>
    <row r="31" spans="2:8" x14ac:dyDescent="0.35">
      <c r="B31" s="10" t="s">
        <v>47</v>
      </c>
      <c r="C31">
        <f t="shared" si="1"/>
        <v>2</v>
      </c>
      <c r="D31" t="str">
        <f>TEXT(L$50+L$51,"0")&amp;"能量块"</f>
        <v>352能量块</v>
      </c>
      <c r="E31" t="str">
        <f t="shared" ref="E31" si="76">TEXT(M$50+M$51,"0")&amp;"能量块"</f>
        <v>354能量块</v>
      </c>
      <c r="F31" t="str">
        <f t="shared" ref="F31" si="77">TEXT(N$50+N$51,"0")&amp;"能量块"</f>
        <v>706能量块</v>
      </c>
      <c r="G31" t="str">
        <f t="shared" ref="G31" si="78">TEXT(O$50+O$51,"0")&amp;"能量块"</f>
        <v>708能量块</v>
      </c>
      <c r="H31" t="str">
        <f t="shared" ref="H31" si="79">TEXT(P$50+P$51,"0")&amp;"能量块"</f>
        <v>1060能量块</v>
      </c>
    </row>
    <row r="32" spans="2:8" ht="31.2" x14ac:dyDescent="0.35">
      <c r="B32" s="10" t="s">
        <v>48</v>
      </c>
      <c r="C32">
        <f t="shared" si="1"/>
        <v>1</v>
      </c>
      <c r="D32" t="str">
        <f>_xlfn.TEXTJOIN("黄金，"&amp;CHAR(10),TRUE,L$48,L$49)&amp;"能量块"</f>
        <v>200黄金，
75能量块</v>
      </c>
      <c r="E32" t="str">
        <f t="shared" ref="E32" si="80">_xlfn.TEXTJOIN("黄金，"&amp;CHAR(10),TRUE,M$48,M$49)&amp;"能量块"</f>
        <v>400黄金，
75能量块</v>
      </c>
      <c r="F32" t="str">
        <f t="shared" ref="F32" si="81">_xlfn.TEXTJOIN("黄金，"&amp;CHAR(10),TRUE,N$48,N$49)&amp;"能量块"</f>
        <v>600黄金，
150能量块</v>
      </c>
      <c r="G32" t="str">
        <f t="shared" ref="G32" si="82">_xlfn.TEXTJOIN("黄金，"&amp;CHAR(10),TRUE,O$48,O$49)&amp;"能量块"</f>
        <v>800黄金，
150能量块</v>
      </c>
      <c r="H32" t="str">
        <f t="shared" ref="H32" si="83">_xlfn.TEXTJOIN("黄金，"&amp;CHAR(10),TRUE,P$48,P$49)&amp;"能量块"</f>
        <v>1000黄金，
225能量块</v>
      </c>
    </row>
    <row r="33" spans="2:16" x14ac:dyDescent="0.35">
      <c r="B33" s="10" t="s">
        <v>49</v>
      </c>
      <c r="C33">
        <f t="shared" si="1"/>
        <v>2</v>
      </c>
      <c r="D33" t="str">
        <f t="shared" ref="D33:D34" si="84">TEXT(L$50+L$51,"0")&amp;"能量块"</f>
        <v>352能量块</v>
      </c>
      <c r="E33" t="str">
        <f t="shared" ref="E33:E34" si="85">TEXT(M$50+M$51,"0")&amp;"能量块"</f>
        <v>354能量块</v>
      </c>
      <c r="F33" t="str">
        <f t="shared" ref="F33:F34" si="86">TEXT(N$50+N$51,"0")&amp;"能量块"</f>
        <v>706能量块</v>
      </c>
      <c r="G33" t="str">
        <f t="shared" ref="G33:G34" si="87">TEXT(O$50+O$51,"0")&amp;"能量块"</f>
        <v>708能量块</v>
      </c>
      <c r="H33" t="str">
        <f t="shared" ref="H33:H34" si="88">TEXT(P$50+P$51,"0")&amp;"能量块"</f>
        <v>1060能量块</v>
      </c>
    </row>
    <row r="34" spans="2:16" x14ac:dyDescent="0.35">
      <c r="B34" s="10" t="s">
        <v>50</v>
      </c>
      <c r="C34">
        <f t="shared" si="1"/>
        <v>2</v>
      </c>
      <c r="D34" t="str">
        <f t="shared" si="84"/>
        <v>352能量块</v>
      </c>
      <c r="E34" t="str">
        <f t="shared" si="85"/>
        <v>354能量块</v>
      </c>
      <c r="F34" t="str">
        <f t="shared" si="86"/>
        <v>706能量块</v>
      </c>
      <c r="G34" t="str">
        <f t="shared" si="87"/>
        <v>708能量块</v>
      </c>
      <c r="H34" t="str">
        <f t="shared" si="88"/>
        <v>1060能量块</v>
      </c>
    </row>
    <row r="35" spans="2:16" ht="31.2" x14ac:dyDescent="0.35">
      <c r="B35" s="10" t="s">
        <v>51</v>
      </c>
      <c r="C35">
        <f t="shared" si="1"/>
        <v>1</v>
      </c>
      <c r="D35" t="str">
        <f>_xlfn.TEXTJOIN("黄金，"&amp;CHAR(10),TRUE,L$48,L$49)&amp;"能量块"</f>
        <v>200黄金，
75能量块</v>
      </c>
      <c r="E35" t="str">
        <f t="shared" ref="E35" si="89">_xlfn.TEXTJOIN("黄金，"&amp;CHAR(10),TRUE,M$48,M$49)&amp;"能量块"</f>
        <v>400黄金，
75能量块</v>
      </c>
      <c r="F35" t="str">
        <f t="shared" ref="F35" si="90">_xlfn.TEXTJOIN("黄金，"&amp;CHAR(10),TRUE,N$48,N$49)&amp;"能量块"</f>
        <v>600黄金，
150能量块</v>
      </c>
      <c r="G35" t="str">
        <f t="shared" ref="G35" si="91">_xlfn.TEXTJOIN("黄金，"&amp;CHAR(10),TRUE,O$48,O$49)&amp;"能量块"</f>
        <v>800黄金，
150能量块</v>
      </c>
      <c r="H35" t="str">
        <f t="shared" ref="H35" si="92">_xlfn.TEXTJOIN("黄金，"&amp;CHAR(10),TRUE,P$48,P$49)&amp;"能量块"</f>
        <v>1000黄金，
225能量块</v>
      </c>
    </row>
    <row r="36" spans="2:16" x14ac:dyDescent="0.35">
      <c r="B36" s="10" t="s">
        <v>52</v>
      </c>
      <c r="C36">
        <f t="shared" si="1"/>
        <v>2</v>
      </c>
      <c r="D36" t="str">
        <f>TEXT(L$50+L$51,"0")&amp;"能量块"</f>
        <v>352能量块</v>
      </c>
      <c r="E36" t="str">
        <f t="shared" ref="E36" si="93">TEXT(M$50+M$51,"0")&amp;"能量块"</f>
        <v>354能量块</v>
      </c>
      <c r="F36" t="str">
        <f t="shared" ref="F36" si="94">TEXT(N$50+N$51,"0")&amp;"能量块"</f>
        <v>706能量块</v>
      </c>
      <c r="G36" t="str">
        <f t="shared" ref="G36" si="95">TEXT(O$50+O$51,"0")&amp;"能量块"</f>
        <v>708能量块</v>
      </c>
      <c r="H36" t="str">
        <f t="shared" ref="H36" si="96">TEXT(P$50+P$51,"0")&amp;"能量块"</f>
        <v>1060能量块</v>
      </c>
    </row>
    <row r="37" spans="2:16" ht="31.2" x14ac:dyDescent="0.35">
      <c r="B37" s="10" t="s">
        <v>53</v>
      </c>
      <c r="C37">
        <f t="shared" si="1"/>
        <v>1</v>
      </c>
      <c r="D37" t="str">
        <f t="shared" ref="D37:D38" si="97">_xlfn.TEXTJOIN("黄金，"&amp;CHAR(10),TRUE,L$48,L$49)&amp;"能量块"</f>
        <v>200黄金，
75能量块</v>
      </c>
      <c r="E37" t="str">
        <f t="shared" ref="E37:E38" si="98">_xlfn.TEXTJOIN("黄金，"&amp;CHAR(10),TRUE,M$48,M$49)&amp;"能量块"</f>
        <v>400黄金，
75能量块</v>
      </c>
      <c r="F37" t="str">
        <f t="shared" ref="F37:F38" si="99">_xlfn.TEXTJOIN("黄金，"&amp;CHAR(10),TRUE,N$48,N$49)&amp;"能量块"</f>
        <v>600黄金，
150能量块</v>
      </c>
      <c r="G37" t="str">
        <f t="shared" ref="G37:G38" si="100">_xlfn.TEXTJOIN("黄金，"&amp;CHAR(10),TRUE,O$48,O$49)&amp;"能量块"</f>
        <v>800黄金，
150能量块</v>
      </c>
      <c r="H37" t="str">
        <f t="shared" ref="H37:H38" si="101">_xlfn.TEXTJOIN("黄金，"&amp;CHAR(10),TRUE,P$48,P$49)&amp;"能量块"</f>
        <v>1000黄金，
225能量块</v>
      </c>
    </row>
    <row r="38" spans="2:16" ht="31.2" x14ac:dyDescent="0.35">
      <c r="B38" s="10" t="s">
        <v>54</v>
      </c>
      <c r="C38">
        <f t="shared" si="1"/>
        <v>1</v>
      </c>
      <c r="D38" t="str">
        <f t="shared" si="97"/>
        <v>200黄金，
75能量块</v>
      </c>
      <c r="E38" t="str">
        <f t="shared" si="98"/>
        <v>400黄金，
75能量块</v>
      </c>
      <c r="F38" t="str">
        <f t="shared" si="99"/>
        <v>600黄金，
150能量块</v>
      </c>
      <c r="G38" t="str">
        <f t="shared" si="100"/>
        <v>800黄金，
150能量块</v>
      </c>
      <c r="H38" t="str">
        <f t="shared" si="101"/>
        <v>1000黄金，
225能量块</v>
      </c>
    </row>
    <row r="39" spans="2:16" x14ac:dyDescent="0.35">
      <c r="B39" s="10" t="s">
        <v>55</v>
      </c>
      <c r="C39">
        <f t="shared" si="1"/>
        <v>2</v>
      </c>
      <c r="D39" t="str">
        <f>TEXT(L$50+L$51,"0")&amp;"能量块"</f>
        <v>352能量块</v>
      </c>
      <c r="E39" t="str">
        <f t="shared" ref="E39" si="102">TEXT(M$50+M$51,"0")&amp;"能量块"</f>
        <v>354能量块</v>
      </c>
      <c r="F39" t="str">
        <f t="shared" ref="F39" si="103">TEXT(N$50+N$51,"0")&amp;"能量块"</f>
        <v>706能量块</v>
      </c>
      <c r="G39" t="str">
        <f t="shared" ref="G39" si="104">TEXT(O$50+O$51,"0")&amp;"能量块"</f>
        <v>708能量块</v>
      </c>
      <c r="H39" t="str">
        <f>IF(VALUE(SUBSTITUTE(精通规划图!$T$42,"/",""))&lt;VALUE(SUBSTITUTE(H$1,"阶","")),"X","")</f>
        <v>X</v>
      </c>
    </row>
    <row r="40" spans="2:16" ht="31.2" x14ac:dyDescent="0.35">
      <c r="B40" s="10" t="s">
        <v>56</v>
      </c>
      <c r="C40">
        <f t="shared" si="1"/>
        <v>1</v>
      </c>
      <c r="D40" t="str">
        <f t="shared" ref="D40" si="105">_xlfn.TEXTJOIN("黄金，"&amp;CHAR(10),TRUE,L$48,L$49)&amp;"能量块"</f>
        <v>200黄金，
75能量块</v>
      </c>
      <c r="E40" t="str">
        <f t="shared" ref="E40" si="106">_xlfn.TEXTJOIN("黄金，"&amp;CHAR(10),TRUE,M$48,M$49)&amp;"能量块"</f>
        <v>400黄金，
75能量块</v>
      </c>
      <c r="F40" t="str">
        <f t="shared" ref="F40" si="107">_xlfn.TEXTJOIN("黄金，"&amp;CHAR(10),TRUE,N$48,N$49)&amp;"能量块"</f>
        <v>600黄金，
150能量块</v>
      </c>
      <c r="G40" t="str">
        <f t="shared" ref="G40" si="108">_xlfn.TEXTJOIN("黄金，"&amp;CHAR(10),TRUE,O$48,O$49)&amp;"能量块"</f>
        <v>800黄金，
150能量块</v>
      </c>
      <c r="H40" t="str">
        <f>IF(VALUE(SUBSTITUTE(精通规划图!$X$42,"/",""))&lt;VALUE(SUBSTITUTE(H$1,"阶","")),"X","")</f>
        <v>X</v>
      </c>
    </row>
    <row r="45" spans="2:16" x14ac:dyDescent="0.35">
      <c r="L45">
        <v>1</v>
      </c>
      <c r="M45">
        <v>2</v>
      </c>
      <c r="N45">
        <v>3</v>
      </c>
      <c r="O45">
        <v>4</v>
      </c>
      <c r="P45">
        <v>5</v>
      </c>
    </row>
    <row r="46" spans="2:16" x14ac:dyDescent="0.35">
      <c r="J46" t="s">
        <v>66</v>
      </c>
      <c r="K46">
        <v>0</v>
      </c>
      <c r="L46">
        <v>50</v>
      </c>
      <c r="M46">
        <v>100</v>
      </c>
      <c r="N46">
        <v>150</v>
      </c>
      <c r="O46">
        <v>200</v>
      </c>
      <c r="P46">
        <v>250</v>
      </c>
    </row>
    <row r="47" spans="2:16" x14ac:dyDescent="0.35">
      <c r="J47" t="s">
        <v>65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2:16" x14ac:dyDescent="0.35">
      <c r="J48" t="s">
        <v>66</v>
      </c>
      <c r="K48">
        <v>1</v>
      </c>
      <c r="L48">
        <v>200</v>
      </c>
      <c r="M48">
        <v>400</v>
      </c>
      <c r="N48">
        <v>600</v>
      </c>
      <c r="O48">
        <v>800</v>
      </c>
      <c r="P48">
        <v>1000</v>
      </c>
    </row>
    <row r="49" spans="10:16" x14ac:dyDescent="0.35">
      <c r="J49" t="s">
        <v>65</v>
      </c>
      <c r="K49">
        <v>1</v>
      </c>
      <c r="L49">
        <v>75</v>
      </c>
      <c r="M49">
        <v>75</v>
      </c>
      <c r="N49">
        <v>150</v>
      </c>
      <c r="O49">
        <v>150</v>
      </c>
      <c r="P49">
        <v>225</v>
      </c>
    </row>
    <row r="50" spans="10:16" x14ac:dyDescent="0.35">
      <c r="J50" t="s">
        <v>66</v>
      </c>
      <c r="K50">
        <v>2</v>
      </c>
      <c r="L50">
        <v>2</v>
      </c>
      <c r="M50">
        <v>4</v>
      </c>
      <c r="N50">
        <v>6</v>
      </c>
      <c r="O50">
        <v>8</v>
      </c>
      <c r="P50">
        <v>10</v>
      </c>
    </row>
    <row r="51" spans="10:16" x14ac:dyDescent="0.35">
      <c r="J51" t="s">
        <v>65</v>
      </c>
      <c r="K51">
        <v>2</v>
      </c>
      <c r="L51">
        <v>350</v>
      </c>
      <c r="M51">
        <v>350</v>
      </c>
      <c r="N51">
        <v>700</v>
      </c>
      <c r="O51">
        <v>700</v>
      </c>
      <c r="P51">
        <v>1050</v>
      </c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D414-8098-4C51-815D-C0C39138EC4A}">
  <dimension ref="A1:AE49"/>
  <sheetViews>
    <sheetView tabSelected="1" zoomScale="90" zoomScaleNormal="90" workbookViewId="0">
      <selection activeCell="I23" sqref="I23"/>
    </sheetView>
  </sheetViews>
  <sheetFormatPr defaultColWidth="4.81640625" defaultRowHeight="15.6" x14ac:dyDescent="0.35"/>
  <cols>
    <col min="1" max="1" width="13.54296875" customWidth="1"/>
    <col min="2" max="29" width="5.36328125" customWidth="1"/>
  </cols>
  <sheetData>
    <row r="1" spans="1:31" x14ac:dyDescent="0.35">
      <c r="A1" s="8" t="str">
        <f>IF(A22+A46&gt;D2,"您输入的精通点数超过了"&amp;D2&amp;"点！","")</f>
        <v/>
      </c>
    </row>
    <row r="2" spans="1:31" ht="31.2" x14ac:dyDescent="0.35">
      <c r="A2" t="s">
        <v>67</v>
      </c>
      <c r="B2">
        <v>60</v>
      </c>
      <c r="C2" t="s">
        <v>68</v>
      </c>
      <c r="D2">
        <f>B2-17</f>
        <v>43</v>
      </c>
      <c r="AE2" s="13"/>
    </row>
    <row r="3" spans="1:31" x14ac:dyDescent="0.35">
      <c r="N3" s="5"/>
      <c r="AE3" s="13"/>
    </row>
    <row r="4" spans="1:31" x14ac:dyDescent="0.35">
      <c r="N4" s="5"/>
    </row>
    <row r="5" spans="1:31" x14ac:dyDescent="0.35">
      <c r="K5">
        <v>3</v>
      </c>
      <c r="L5" t="s">
        <v>11</v>
      </c>
      <c r="N5" s="5"/>
      <c r="R5">
        <v>3</v>
      </c>
      <c r="S5" t="s">
        <v>13</v>
      </c>
    </row>
    <row r="6" spans="1:31" x14ac:dyDescent="0.35">
      <c r="N6" s="5"/>
    </row>
    <row r="7" spans="1:31" x14ac:dyDescent="0.35">
      <c r="H7">
        <v>5</v>
      </c>
      <c r="I7" t="s">
        <v>11</v>
      </c>
      <c r="N7" s="5"/>
    </row>
    <row r="8" spans="1:31" x14ac:dyDescent="0.35">
      <c r="N8" s="5"/>
    </row>
    <row r="9" spans="1:31" x14ac:dyDescent="0.35">
      <c r="K9">
        <v>5</v>
      </c>
      <c r="L9" t="s">
        <v>11</v>
      </c>
      <c r="N9" s="5"/>
      <c r="O9" s="6">
        <v>1</v>
      </c>
      <c r="P9" t="s">
        <v>11</v>
      </c>
      <c r="U9">
        <v>0</v>
      </c>
      <c r="V9" t="s">
        <v>11</v>
      </c>
    </row>
    <row r="10" spans="1:31" x14ac:dyDescent="0.35">
      <c r="N10" s="5"/>
    </row>
    <row r="11" spans="1:31" x14ac:dyDescent="0.35">
      <c r="N11" s="5"/>
    </row>
    <row r="12" spans="1:31" x14ac:dyDescent="0.35">
      <c r="N12" s="5"/>
    </row>
    <row r="13" spans="1:31" x14ac:dyDescent="0.35">
      <c r="B13">
        <v>1</v>
      </c>
      <c r="C13" t="s">
        <v>12</v>
      </c>
      <c r="E13">
        <v>4</v>
      </c>
      <c r="F13" t="s">
        <v>12</v>
      </c>
      <c r="H13">
        <v>2</v>
      </c>
      <c r="I13" t="s">
        <v>11</v>
      </c>
      <c r="N13" s="5"/>
      <c r="R13">
        <v>2</v>
      </c>
      <c r="S13" t="s">
        <v>11</v>
      </c>
    </row>
    <row r="14" spans="1:31" x14ac:dyDescent="0.35">
      <c r="N14" s="5"/>
    </row>
    <row r="15" spans="1:31" x14ac:dyDescent="0.35">
      <c r="N15" s="5"/>
      <c r="X15">
        <v>0</v>
      </c>
      <c r="Y15" t="s">
        <v>11</v>
      </c>
      <c r="AB15">
        <v>0</v>
      </c>
      <c r="AC15" t="s">
        <v>11</v>
      </c>
    </row>
    <row r="16" spans="1:31" x14ac:dyDescent="0.35">
      <c r="N16" s="5"/>
    </row>
    <row r="17" spans="1:26" x14ac:dyDescent="0.35">
      <c r="K17">
        <v>5</v>
      </c>
      <c r="L17" t="s">
        <v>11</v>
      </c>
      <c r="N17" s="5"/>
      <c r="O17">
        <v>0</v>
      </c>
      <c r="P17" t="s">
        <v>11</v>
      </c>
    </row>
    <row r="18" spans="1:26" x14ac:dyDescent="0.35">
      <c r="N18" s="5"/>
    </row>
    <row r="19" spans="1:26" x14ac:dyDescent="0.35">
      <c r="H19">
        <v>3</v>
      </c>
      <c r="I19" t="s">
        <v>11</v>
      </c>
      <c r="N19" s="5"/>
      <c r="U19">
        <v>1</v>
      </c>
      <c r="V19" t="s">
        <v>11</v>
      </c>
    </row>
    <row r="20" spans="1:26" x14ac:dyDescent="0.35">
      <c r="N20" s="5"/>
    </row>
    <row r="21" spans="1:26" ht="16.2" x14ac:dyDescent="0.35">
      <c r="A21" s="4" t="s">
        <v>14</v>
      </c>
      <c r="K21">
        <v>3</v>
      </c>
      <c r="L21" t="s">
        <v>11</v>
      </c>
      <c r="N21" s="5"/>
      <c r="O21">
        <v>0</v>
      </c>
      <c r="P21" t="s">
        <v>11</v>
      </c>
    </row>
    <row r="22" spans="1:26" x14ac:dyDescent="0.35">
      <c r="A22" s="7">
        <f>SUM(F24,S24)</f>
        <v>40</v>
      </c>
      <c r="N22" s="5"/>
    </row>
    <row r="23" spans="1:26" x14ac:dyDescent="0.35">
      <c r="N23" s="5"/>
      <c r="X23">
        <v>2</v>
      </c>
      <c r="Y23" t="s">
        <v>11</v>
      </c>
    </row>
    <row r="24" spans="1:26" x14ac:dyDescent="0.35">
      <c r="E24" t="s">
        <v>16</v>
      </c>
      <c r="F24">
        <f>SUM(B13,E13,H7,H13,H19,K5,K9,K17,K21)</f>
        <v>31</v>
      </c>
      <c r="R24" t="s">
        <v>17</v>
      </c>
      <c r="S24">
        <f>SUM(O9,O17,O21,R5,R13,U9,U19,X15,X23,AB15)</f>
        <v>9</v>
      </c>
    </row>
    <row r="25" spans="1:26" x14ac:dyDescent="0.35">
      <c r="R25" s="8" t="str">
        <f>IF(AND(F24&lt;10,S24&gt;0),"基础攻击点大于等于10才能解锁高级攻击精通图","")</f>
        <v/>
      </c>
    </row>
    <row r="29" spans="1:26" x14ac:dyDescent="0.35">
      <c r="N29" s="5"/>
    </row>
    <row r="30" spans="1:26" x14ac:dyDescent="0.35">
      <c r="N30" s="5"/>
    </row>
    <row r="31" spans="1:26" x14ac:dyDescent="0.35">
      <c r="N31" s="5"/>
      <c r="Q31">
        <v>0</v>
      </c>
      <c r="R31" t="s">
        <v>11</v>
      </c>
      <c r="U31">
        <v>0</v>
      </c>
      <c r="V31" t="s">
        <v>11</v>
      </c>
      <c r="Y31">
        <v>0</v>
      </c>
      <c r="Z31" t="s">
        <v>11</v>
      </c>
    </row>
    <row r="32" spans="1:26" x14ac:dyDescent="0.35">
      <c r="G32">
        <v>0</v>
      </c>
      <c r="H32" t="s">
        <v>13</v>
      </c>
      <c r="J32">
        <v>0</v>
      </c>
      <c r="K32" t="s">
        <v>11</v>
      </c>
      <c r="N32" s="5"/>
    </row>
    <row r="33" spans="1:28" x14ac:dyDescent="0.35">
      <c r="N33" s="5"/>
    </row>
    <row r="34" spans="1:28" x14ac:dyDescent="0.35">
      <c r="N34" s="5"/>
      <c r="O34">
        <v>0</v>
      </c>
      <c r="P34" t="s">
        <v>13</v>
      </c>
      <c r="S34">
        <v>0</v>
      </c>
      <c r="T34" t="s">
        <v>11</v>
      </c>
      <c r="W34">
        <v>0</v>
      </c>
      <c r="X34" t="s">
        <v>11</v>
      </c>
      <c r="AA34">
        <v>0</v>
      </c>
      <c r="AB34" t="s">
        <v>11</v>
      </c>
    </row>
    <row r="35" spans="1:28" x14ac:dyDescent="0.35">
      <c r="N35" s="5"/>
    </row>
    <row r="36" spans="1:28" x14ac:dyDescent="0.35">
      <c r="B36">
        <v>0</v>
      </c>
      <c r="C36" t="s">
        <v>12</v>
      </c>
      <c r="E36">
        <v>0</v>
      </c>
      <c r="F36" t="s">
        <v>12</v>
      </c>
      <c r="H36">
        <v>0</v>
      </c>
      <c r="I36" t="s">
        <v>11</v>
      </c>
      <c r="K36">
        <v>0</v>
      </c>
      <c r="L36" t="s">
        <v>11</v>
      </c>
      <c r="N36" s="5"/>
    </row>
    <row r="37" spans="1:28" x14ac:dyDescent="0.35">
      <c r="N37" s="5"/>
      <c r="U37">
        <v>0</v>
      </c>
      <c r="V37" t="s">
        <v>11</v>
      </c>
    </row>
    <row r="38" spans="1:28" x14ac:dyDescent="0.35">
      <c r="N38" s="5"/>
    </row>
    <row r="39" spans="1:28" x14ac:dyDescent="0.35">
      <c r="N39" s="5"/>
    </row>
    <row r="40" spans="1:28" x14ac:dyDescent="0.35">
      <c r="G40">
        <v>0</v>
      </c>
      <c r="H40" t="s">
        <v>11</v>
      </c>
      <c r="J40">
        <v>0</v>
      </c>
      <c r="K40" t="s">
        <v>11</v>
      </c>
      <c r="N40" s="5"/>
      <c r="O40">
        <v>0</v>
      </c>
      <c r="P40" t="s">
        <v>11</v>
      </c>
    </row>
    <row r="41" spans="1:28" x14ac:dyDescent="0.35">
      <c r="N41" s="5"/>
    </row>
    <row r="42" spans="1:28" x14ac:dyDescent="0.35">
      <c r="N42" s="5"/>
      <c r="S42">
        <v>0</v>
      </c>
      <c r="T42" t="s">
        <v>12</v>
      </c>
      <c r="W42">
        <v>0</v>
      </c>
      <c r="X42" t="s">
        <v>12</v>
      </c>
    </row>
    <row r="43" spans="1:28" x14ac:dyDescent="0.35">
      <c r="N43" s="5"/>
    </row>
    <row r="44" spans="1:28" x14ac:dyDescent="0.35">
      <c r="N44" s="5"/>
      <c r="O44">
        <v>0</v>
      </c>
      <c r="P44" t="s">
        <v>11</v>
      </c>
    </row>
    <row r="45" spans="1:28" ht="16.2" x14ac:dyDescent="0.35">
      <c r="A45" s="4" t="s">
        <v>15</v>
      </c>
    </row>
    <row r="46" spans="1:28" x14ac:dyDescent="0.35">
      <c r="A46" s="7">
        <f>F48+S48</f>
        <v>0</v>
      </c>
    </row>
    <row r="48" spans="1:28" x14ac:dyDescent="0.35">
      <c r="E48" t="s">
        <v>16</v>
      </c>
      <c r="F48">
        <f>SUM(B36,E36,G32,H36,G40,J32,K36,J40,)</f>
        <v>0</v>
      </c>
      <c r="R48" t="s">
        <v>17</v>
      </c>
      <c r="S48">
        <f>SUM(O34,O40,O44,Q31,S34,U31,U37,W34,Y31,AA34,S42,W42,)</f>
        <v>0</v>
      </c>
    </row>
    <row r="49" spans="18:18" x14ac:dyDescent="0.35">
      <c r="R49" s="8" t="str">
        <f>IF(AND(F48&lt;10,S48&gt;0),"基础防御点大于等于10才能解锁高级防御精通图","")</f>
        <v/>
      </c>
    </row>
  </sheetData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24A5-EFEA-4D68-BF6A-25D2CFA9DC44}">
  <dimension ref="A1:F29"/>
  <sheetViews>
    <sheetView workbookViewId="0">
      <selection activeCell="A5" sqref="A5"/>
    </sheetView>
  </sheetViews>
  <sheetFormatPr defaultRowHeight="15.6" x14ac:dyDescent="0.35"/>
  <cols>
    <col min="1" max="1" width="31.453125" customWidth="1"/>
  </cols>
  <sheetData>
    <row r="1" spans="1:6" x14ac:dyDescent="0.35">
      <c r="B1" t="s">
        <v>59</v>
      </c>
      <c r="C1" t="s">
        <v>61</v>
      </c>
      <c r="D1" t="s">
        <v>62</v>
      </c>
      <c r="E1" t="s">
        <v>63</v>
      </c>
      <c r="F1" t="s">
        <v>64</v>
      </c>
    </row>
    <row r="2" spans="1:6" x14ac:dyDescent="0.35">
      <c r="A2" s="9" t="s">
        <v>18</v>
      </c>
      <c r="B2">
        <v>5</v>
      </c>
      <c r="C2">
        <v>10</v>
      </c>
      <c r="D2">
        <v>15</v>
      </c>
      <c r="E2">
        <v>20</v>
      </c>
    </row>
    <row r="3" spans="1:6" x14ac:dyDescent="0.35">
      <c r="A3" s="9" t="s">
        <v>19</v>
      </c>
      <c r="B3" s="11">
        <v>0.03</v>
      </c>
      <c r="C3" s="11">
        <v>0.04</v>
      </c>
      <c r="D3" s="11">
        <v>0.06</v>
      </c>
      <c r="E3" s="11">
        <v>0.09</v>
      </c>
    </row>
    <row r="4" spans="1:6" x14ac:dyDescent="0.35">
      <c r="A4" s="9" t="s">
        <v>20</v>
      </c>
      <c r="B4" s="12">
        <v>5.5E-2</v>
      </c>
      <c r="C4" s="12">
        <v>0.08</v>
      </c>
      <c r="D4" s="12">
        <v>0.105</v>
      </c>
      <c r="E4" s="12">
        <v>0.13</v>
      </c>
      <c r="F4" s="12">
        <v>0.17499999999999999</v>
      </c>
    </row>
    <row r="5" spans="1:6" x14ac:dyDescent="0.35">
      <c r="A5" s="9" t="s">
        <v>21</v>
      </c>
      <c r="B5" s="12">
        <v>0.08</v>
      </c>
      <c r="C5" s="12">
        <v>0.1</v>
      </c>
      <c r="D5" s="12">
        <v>0.12</v>
      </c>
      <c r="E5" s="12">
        <v>0.15</v>
      </c>
      <c r="F5" s="12">
        <v>0.18</v>
      </c>
    </row>
    <row r="6" spans="1:6" x14ac:dyDescent="0.35">
      <c r="A6" s="9"/>
      <c r="B6">
        <v>1.2</v>
      </c>
      <c r="C6">
        <v>1.4</v>
      </c>
      <c r="D6">
        <v>1.7</v>
      </c>
      <c r="E6">
        <v>2</v>
      </c>
      <c r="F6">
        <v>2.5</v>
      </c>
    </row>
    <row r="7" spans="1:6" x14ac:dyDescent="0.35">
      <c r="A7" s="9" t="s">
        <v>22</v>
      </c>
      <c r="B7" s="12">
        <v>0.02</v>
      </c>
      <c r="C7" s="12">
        <v>0.05</v>
      </c>
      <c r="D7" s="12">
        <v>0.08</v>
      </c>
      <c r="E7" s="12">
        <v>0.11</v>
      </c>
      <c r="F7" s="12">
        <v>0.14000000000000001</v>
      </c>
    </row>
    <row r="8" spans="1:6" x14ac:dyDescent="0.35">
      <c r="A8" s="9" t="s">
        <v>23</v>
      </c>
      <c r="B8" s="12">
        <v>8.9999999999999993E-3</v>
      </c>
      <c r="C8" s="12">
        <v>1.7999999999999999E-2</v>
      </c>
      <c r="D8" s="12">
        <v>2.7E-2</v>
      </c>
      <c r="E8" s="12">
        <v>3.5999999999999997E-2</v>
      </c>
      <c r="F8" s="12">
        <v>4.4999999999999998E-2</v>
      </c>
    </row>
    <row r="9" spans="1:6" x14ac:dyDescent="0.35">
      <c r="A9" s="9" t="s">
        <v>24</v>
      </c>
      <c r="B9" s="12">
        <v>0.06</v>
      </c>
      <c r="C9" s="12">
        <v>0.08</v>
      </c>
      <c r="D9" s="12">
        <v>0.1</v>
      </c>
      <c r="E9" s="12">
        <v>0.12</v>
      </c>
      <c r="F9" s="12">
        <v>0.15</v>
      </c>
    </row>
    <row r="10" spans="1:6" x14ac:dyDescent="0.35">
      <c r="A10" s="9" t="s">
        <v>25</v>
      </c>
      <c r="B10" s="12">
        <v>0.08</v>
      </c>
      <c r="C10" s="12">
        <v>0.1</v>
      </c>
      <c r="D10" s="12">
        <v>0.12</v>
      </c>
      <c r="E10" s="12">
        <v>0.14000000000000001</v>
      </c>
      <c r="F10" s="12">
        <v>0.16</v>
      </c>
    </row>
    <row r="11" spans="1:6" x14ac:dyDescent="0.35">
      <c r="A11" s="9" t="s">
        <v>26</v>
      </c>
      <c r="B11" s="12">
        <v>0.06</v>
      </c>
      <c r="C11" s="12">
        <v>0.08</v>
      </c>
      <c r="D11" s="12">
        <v>0.1</v>
      </c>
      <c r="E11" s="12">
        <v>0.13</v>
      </c>
      <c r="F11" s="12">
        <v>0.16</v>
      </c>
    </row>
    <row r="12" spans="1:6" x14ac:dyDescent="0.35">
      <c r="A12" s="9"/>
      <c r="B12">
        <v>1.2</v>
      </c>
      <c r="C12">
        <v>1.5</v>
      </c>
      <c r="D12">
        <v>1.9</v>
      </c>
      <c r="E12">
        <v>2.4</v>
      </c>
      <c r="F12">
        <v>3</v>
      </c>
    </row>
    <row r="13" spans="1:6" x14ac:dyDescent="0.35">
      <c r="A13" s="9" t="s">
        <v>27</v>
      </c>
      <c r="B13" s="12">
        <v>0.24</v>
      </c>
      <c r="C13" s="12">
        <v>0.35</v>
      </c>
      <c r="D13" s="12">
        <v>0.46</v>
      </c>
      <c r="E13" s="12">
        <v>0.6</v>
      </c>
      <c r="F13" s="12">
        <v>0.8</v>
      </c>
    </row>
    <row r="14" spans="1:6" x14ac:dyDescent="0.35">
      <c r="A14" s="9" t="s">
        <v>28</v>
      </c>
      <c r="B14" s="12">
        <v>2.4E-2</v>
      </c>
      <c r="C14" s="12">
        <v>4.8000000000000001E-2</v>
      </c>
      <c r="D14" s="12">
        <v>7.1999999999999995E-2</v>
      </c>
      <c r="E14" s="12"/>
      <c r="F14" s="12"/>
    </row>
    <row r="15" spans="1:6" x14ac:dyDescent="0.35">
      <c r="A15" s="9" t="s">
        <v>29</v>
      </c>
      <c r="B15" s="12">
        <v>0.06</v>
      </c>
      <c r="C15" s="12">
        <v>8.4000000000000005E-2</v>
      </c>
      <c r="D15" s="12">
        <v>0.108</v>
      </c>
      <c r="E15" s="12">
        <v>0.14399999999999999</v>
      </c>
      <c r="F15" s="12">
        <v>0.18</v>
      </c>
    </row>
    <row r="16" spans="1:6" x14ac:dyDescent="0.35">
      <c r="A16" s="9"/>
      <c r="B16" s="12">
        <v>0.09</v>
      </c>
      <c r="C16" s="12">
        <v>0.126</v>
      </c>
      <c r="D16" s="12">
        <v>0.16200000000000001</v>
      </c>
      <c r="E16" s="12">
        <v>0.216</v>
      </c>
      <c r="F16" s="12">
        <v>0.27</v>
      </c>
    </row>
    <row r="17" spans="1:6" x14ac:dyDescent="0.35">
      <c r="A17" s="9"/>
      <c r="B17">
        <v>5</v>
      </c>
      <c r="C17">
        <v>7</v>
      </c>
      <c r="D17">
        <v>9</v>
      </c>
      <c r="E17">
        <v>12</v>
      </c>
      <c r="F17">
        <v>15</v>
      </c>
    </row>
    <row r="18" spans="1:6" x14ac:dyDescent="0.35">
      <c r="A18" s="9" t="s">
        <v>30</v>
      </c>
      <c r="B18" s="12">
        <v>0.16</v>
      </c>
      <c r="C18" s="12">
        <v>0.2</v>
      </c>
      <c r="D18" s="12">
        <v>0.25</v>
      </c>
      <c r="E18" s="12">
        <v>0.33</v>
      </c>
      <c r="F18" s="12">
        <v>0.5</v>
      </c>
    </row>
    <row r="19" spans="1:6" x14ac:dyDescent="0.35">
      <c r="A19" s="9"/>
      <c r="B19" s="12">
        <v>0.17499999999999999</v>
      </c>
      <c r="C19" s="12">
        <v>0.25</v>
      </c>
      <c r="D19" s="12">
        <v>0.35</v>
      </c>
      <c r="E19" s="12">
        <v>0.55000000000000004</v>
      </c>
      <c r="F19" s="12">
        <v>0.85</v>
      </c>
    </row>
    <row r="20" spans="1:6" x14ac:dyDescent="0.35">
      <c r="A20" s="9" t="s">
        <v>31</v>
      </c>
      <c r="B20" s="12">
        <v>3.5000000000000003E-2</v>
      </c>
      <c r="C20" s="12">
        <v>0.04</v>
      </c>
      <c r="D20" s="12">
        <v>4.4999999999999998E-2</v>
      </c>
      <c r="E20" s="12">
        <v>0.05</v>
      </c>
      <c r="F20" s="12">
        <v>0.06</v>
      </c>
    </row>
    <row r="21" spans="1:6" x14ac:dyDescent="0.35">
      <c r="A21" s="9" t="s">
        <v>32</v>
      </c>
      <c r="B21" s="12">
        <v>0.16</v>
      </c>
      <c r="C21" s="12">
        <v>0.2</v>
      </c>
      <c r="D21" s="12">
        <v>0.25</v>
      </c>
      <c r="E21" s="12">
        <v>0.32</v>
      </c>
      <c r="F21" s="12">
        <v>0.4</v>
      </c>
    </row>
    <row r="22" spans="1:6" x14ac:dyDescent="0.35">
      <c r="A22" s="9"/>
      <c r="B22" s="12">
        <v>0.05</v>
      </c>
      <c r="C22" s="12">
        <v>0.1</v>
      </c>
      <c r="D22" s="12">
        <v>0.15</v>
      </c>
      <c r="E22" s="12">
        <v>0.2</v>
      </c>
      <c r="F22" s="12">
        <v>0.25</v>
      </c>
    </row>
    <row r="23" spans="1:6" x14ac:dyDescent="0.35">
      <c r="A23" s="9"/>
      <c r="B23" s="12">
        <v>0.1</v>
      </c>
      <c r="C23" s="12">
        <v>0.15</v>
      </c>
      <c r="D23" s="12">
        <v>0.2</v>
      </c>
      <c r="E23" s="12">
        <v>0.25</v>
      </c>
      <c r="F23" s="12">
        <v>0.3</v>
      </c>
    </row>
    <row r="24" spans="1:6" x14ac:dyDescent="0.35">
      <c r="A24" s="9" t="s">
        <v>33</v>
      </c>
      <c r="B24" s="12">
        <v>0.05</v>
      </c>
      <c r="C24" s="12">
        <v>0.1</v>
      </c>
      <c r="D24" s="12">
        <v>0.2</v>
      </c>
      <c r="E24" s="12"/>
      <c r="F24" s="12"/>
    </row>
    <row r="25" spans="1:6" x14ac:dyDescent="0.35">
      <c r="A25" s="9" t="s">
        <v>34</v>
      </c>
      <c r="B25" s="12">
        <v>0.1</v>
      </c>
      <c r="C25" s="12">
        <v>0.16</v>
      </c>
      <c r="D25" s="12">
        <v>0.25</v>
      </c>
      <c r="E25" s="12">
        <v>0.33</v>
      </c>
      <c r="F25" s="12">
        <v>0.45</v>
      </c>
    </row>
    <row r="26" spans="1:6" x14ac:dyDescent="0.35">
      <c r="A26" s="9"/>
      <c r="B26" s="12">
        <v>0.2</v>
      </c>
      <c r="C26" s="12">
        <v>0.33</v>
      </c>
      <c r="D26" s="12">
        <v>0.5</v>
      </c>
      <c r="E26" s="12">
        <v>0.66</v>
      </c>
      <c r="F26" s="12">
        <v>0.9</v>
      </c>
    </row>
    <row r="27" spans="1:6" x14ac:dyDescent="0.35">
      <c r="A27" s="9" t="s">
        <v>35</v>
      </c>
      <c r="B27">
        <v>0.1</v>
      </c>
      <c r="C27">
        <v>0.2</v>
      </c>
      <c r="D27">
        <v>0.4</v>
      </c>
      <c r="E27">
        <v>0.6</v>
      </c>
      <c r="F27">
        <v>0.8</v>
      </c>
    </row>
    <row r="28" spans="1:6" x14ac:dyDescent="0.35">
      <c r="A28" s="9" t="s">
        <v>36</v>
      </c>
      <c r="B28" s="12">
        <v>0.1</v>
      </c>
      <c r="C28" s="12">
        <v>0.15</v>
      </c>
      <c r="D28" s="12">
        <v>0.2</v>
      </c>
      <c r="E28" s="12">
        <v>0.25</v>
      </c>
      <c r="F28" s="12">
        <v>0.3</v>
      </c>
    </row>
    <row r="29" spans="1:6" x14ac:dyDescent="0.35">
      <c r="A29" s="9"/>
      <c r="B29" s="12">
        <v>6.0000000000000001E-3</v>
      </c>
      <c r="C29" s="12">
        <v>8.0000000000000002E-3</v>
      </c>
      <c r="D29" s="12">
        <v>0.01</v>
      </c>
      <c r="E29" s="12">
        <v>1.2E-2</v>
      </c>
      <c r="F29" s="12">
        <v>1.4E-2</v>
      </c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showGridLines="0" workbookViewId="0"/>
  </sheetViews>
  <sheetFormatPr defaultRowHeight="15.6" x14ac:dyDescent="0.35"/>
  <cols>
    <col min="1" max="1" width="2.81640625" style="3" customWidth="1"/>
    <col min="3" max="3" width="2.81640625" customWidth="1"/>
  </cols>
  <sheetData>
    <row r="1" spans="1:5" ht="50.1" customHeight="1" x14ac:dyDescent="0.45">
      <c r="A1" s="3" t="s">
        <v>1</v>
      </c>
      <c r="B1" s="1" t="s">
        <v>6</v>
      </c>
    </row>
    <row r="2" spans="1:5" x14ac:dyDescent="0.35">
      <c r="A2" s="3" t="s">
        <v>2</v>
      </c>
      <c r="B2" t="s">
        <v>0</v>
      </c>
      <c r="D2" t="s">
        <v>7</v>
      </c>
    </row>
    <row r="3" spans="1:5" x14ac:dyDescent="0.35">
      <c r="A3" s="3" t="s">
        <v>3</v>
      </c>
      <c r="B3" t="str">
        <f>IFERROR(IF(LEN(#REF!)=0,"",IF(#REF!="年份",YEAR(#REF!),IF(#REF!="空白","",TEXT(#REF!,"m月")&amp;DAY(#REF!)&amp;"日"))),"")</f>
        <v/>
      </c>
      <c r="D3" t="str">
        <f>IFERROR(IF(LEN(#REF!)=0,"",YEAR(#REF!)),"")</f>
        <v/>
      </c>
      <c r="E3" s="2" t="s">
        <v>8</v>
      </c>
    </row>
    <row r="4" spans="1:5" x14ac:dyDescent="0.35">
      <c r="A4" s="3" t="s">
        <v>4</v>
      </c>
      <c r="B4" t="str">
        <f>IFERROR(IF(LEN(#REF!)=0,"",IF(#REF!="年份",YEAR(#REF!),IF(#REF!="空白","",TEXT(#REF!,"m月")&amp;DAY(#REF!)&amp;"日"))),"")</f>
        <v/>
      </c>
      <c r="D4" t="str">
        <f>IFERROR(IF(LEN(#REF!)=0,"",IF(YEAR(#REF!)=$D$3,$D$3,YEAR(#REF!))),"")</f>
        <v/>
      </c>
      <c r="E4" s="2" t="s">
        <v>9</v>
      </c>
    </row>
    <row r="5" spans="1:5" x14ac:dyDescent="0.35">
      <c r="A5" s="3" t="s">
        <v>5</v>
      </c>
      <c r="B5" t="str">
        <f>IFERROR(IF(LEN(#REF!)=0,"",IF(#REF!="年份",YEAR(#REF!),IF(#REF!="空白","",TEXT(#REF!,"m月")&amp;DAY(#REF!)&amp;"日"))),"")</f>
        <v/>
      </c>
      <c r="D5" t="str">
        <f>IFERROR(IF(LEN(#REF!)=0,"",IF(YEAR(#REF!)=$D$3,"",YEAR(#REF!))),"")</f>
        <v/>
      </c>
      <c r="E5" s="2" t="s">
        <v>10</v>
      </c>
    </row>
    <row r="6" spans="1:5" x14ac:dyDescent="0.35">
      <c r="B6" t="str">
        <f>IFERROR(IF(LEN(#REF!)=0,"",IF(#REF!="年份",YEAR(#REF!),IF(#REF!="空白","",TEXT(#REF!,"m月")&amp;DAY(#REF!)&amp;"日"))),"")</f>
        <v/>
      </c>
    </row>
    <row r="7" spans="1:5" x14ac:dyDescent="0.35">
      <c r="B7" t="str">
        <f>IFERROR(IF(LEN(#REF!)=0,"",IF(#REF!="年份",YEAR(#REF!),IF(#REF!="空白","",TEXT(#REF!,"m月")&amp;DAY(#REF!)&amp;"日"))),"")</f>
        <v/>
      </c>
    </row>
  </sheetData>
  <phoneticPr fontId="19" type="noConversion"/>
  <printOptions horizontalCentered="1"/>
  <pageMargins left="0.7" right="0.7" top="0.75" bottom="0.75" header="0.3" footer="0.3"/>
  <pageSetup paperSize="9" fitToWidth="0" fitToHeight="0" orientation="portrait" horizontalDpi="1200" verticalDpi="1200" r:id="rId1"/>
  <headerFooter>
    <oddFooter>Page &amp;P of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146DCC8-FCDD-441A-B095-5001C8FE3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1428AA-5E7A-415A-AAAA-B72CA624AA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A3200-001B-4001-A519-69E7776CB43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TM16410237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精通投入表</vt:lpstr>
      <vt:lpstr>精通规划图</vt:lpstr>
      <vt:lpstr>精通参数表</vt:lpstr>
      <vt:lpstr>图表数据（隐藏）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2019-06-15T11:44:17Z</dcterms:created>
  <dcterms:modified xsi:type="dcterms:W3CDTF">2022-10-07T11:34:18Z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